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16.-17.10.2025. Математика\"/>
    </mc:Choice>
  </mc:AlternateContent>
  <bookViews>
    <workbookView xWindow="-105" yWindow="-105" windowWidth="23250" windowHeight="12570" tabRatio="743" activeTab="7"/>
  </bookViews>
  <sheets>
    <sheet name="Инструкция" sheetId="10" r:id="rId1"/>
    <sheet name="4 класс" sheetId="18" r:id="rId2"/>
    <sheet name="5 класс" sheetId="5" r:id="rId3"/>
    <sheet name="6 класс" sheetId="17" r:id="rId4"/>
    <sheet name="7 класс" sheetId="13" r:id="rId5"/>
    <sheet name="8 класс" sheetId="14" r:id="rId6"/>
    <sheet name="9 класс" sheetId="15" r:id="rId7"/>
    <sheet name="10 класс" sheetId="16" r:id="rId8"/>
    <sheet name="Сводная" sheetId="11" r:id="rId9"/>
  </sheets>
  <definedNames>
    <definedName name="_xlnm._FilterDatabase" localSheetId="7" hidden="1">'10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0" i="18" l="1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O15" i="18"/>
  <c r="N15" i="18"/>
  <c r="O14" i="18"/>
  <c r="N14" i="18"/>
  <c r="O13" i="18"/>
  <c r="N13" i="18"/>
  <c r="O12" i="18"/>
  <c r="N12" i="18"/>
  <c r="O11" i="18"/>
  <c r="N11" i="18"/>
  <c r="N28" i="5" l="1"/>
  <c r="N55" i="5"/>
  <c r="H9" i="18" l="1"/>
  <c r="H9" i="5"/>
  <c r="H9" i="13"/>
  <c r="H9" i="14"/>
  <c r="H9" i="15"/>
  <c r="H9" i="16"/>
  <c r="H9" i="17"/>
  <c r="P40" i="18" l="1"/>
  <c r="P36" i="18"/>
  <c r="P32" i="18"/>
  <c r="P28" i="18"/>
  <c r="P24" i="18"/>
  <c r="P35" i="18"/>
  <c r="P31" i="18"/>
  <c r="P37" i="18"/>
  <c r="P33" i="18"/>
  <c r="P29" i="18"/>
  <c r="P25" i="18"/>
  <c r="P23" i="18"/>
  <c r="P38" i="18"/>
  <c r="P34" i="18"/>
  <c r="P30" i="18"/>
  <c r="P26" i="18"/>
  <c r="P39" i="18"/>
  <c r="P27" i="18"/>
  <c r="R2" i="18"/>
  <c r="L9" i="18" l="1"/>
  <c r="R2" i="17"/>
  <c r="R6" i="18" l="1"/>
  <c r="R4" i="18"/>
  <c r="N24" i="17"/>
  <c r="N27" i="17"/>
  <c r="N28" i="17"/>
  <c r="N37" i="17"/>
  <c r="N16" i="17"/>
  <c r="N49" i="17"/>
  <c r="N40" i="17"/>
  <c r="N42" i="17"/>
  <c r="N39" i="17"/>
  <c r="N19" i="17"/>
  <c r="N14" i="17"/>
  <c r="N30" i="17"/>
  <c r="N26" i="17"/>
  <c r="N11" i="17"/>
  <c r="N15" i="17"/>
  <c r="N48" i="17"/>
  <c r="N47" i="17"/>
  <c r="N35" i="17"/>
  <c r="N23" i="17"/>
  <c r="N18" i="17"/>
  <c r="N12" i="17"/>
  <c r="N34" i="17"/>
  <c r="N46" i="17"/>
  <c r="N43" i="17"/>
  <c r="N22" i="17"/>
  <c r="N29" i="17"/>
  <c r="N41" i="17"/>
  <c r="N17" i="17"/>
  <c r="N38" i="17"/>
  <c r="N20" i="17"/>
  <c r="N32" i="17"/>
  <c r="N13" i="17"/>
  <c r="N25" i="17"/>
  <c r="N36" i="17"/>
  <c r="N45" i="17"/>
  <c r="N33" i="17"/>
  <c r="N31" i="17"/>
  <c r="N44" i="17"/>
  <c r="N21" i="17"/>
  <c r="K9" i="17"/>
  <c r="N22" i="16"/>
  <c r="N21" i="16"/>
  <c r="N23" i="16"/>
  <c r="N20" i="16"/>
  <c r="N19" i="16"/>
  <c r="N17" i="16"/>
  <c r="N18" i="16"/>
  <c r="N16" i="16"/>
  <c r="N15" i="16"/>
  <c r="N14" i="16"/>
  <c r="N13" i="16"/>
  <c r="N12" i="16"/>
  <c r="N11" i="16"/>
  <c r="K9" i="16"/>
  <c r="O22" i="16" s="1"/>
  <c r="R2" i="16"/>
  <c r="N23" i="15"/>
  <c r="N14" i="15"/>
  <c r="N20" i="15"/>
  <c r="N18" i="15"/>
  <c r="N21" i="15"/>
  <c r="N22" i="15"/>
  <c r="N19" i="15"/>
  <c r="N17" i="15"/>
  <c r="N16" i="15"/>
  <c r="N15" i="15"/>
  <c r="N13" i="15"/>
  <c r="N12" i="15"/>
  <c r="N11" i="15"/>
  <c r="K9" i="15"/>
  <c r="N28" i="14"/>
  <c r="N25" i="14"/>
  <c r="N20" i="14"/>
  <c r="N24" i="14"/>
  <c r="N18" i="14"/>
  <c r="N22" i="14"/>
  <c r="N16" i="14"/>
  <c r="N21" i="14"/>
  <c r="N11" i="14"/>
  <c r="N29" i="14"/>
  <c r="N14" i="14"/>
  <c r="N30" i="14"/>
  <c r="N17" i="14"/>
  <c r="N19" i="14"/>
  <c r="N15" i="14"/>
  <c r="N26" i="14"/>
  <c r="N12" i="14"/>
  <c r="N23" i="14"/>
  <c r="N27" i="14"/>
  <c r="N13" i="14"/>
  <c r="K9" i="14"/>
  <c r="O28" i="14" s="1"/>
  <c r="R2" i="14"/>
  <c r="N18" i="13"/>
  <c r="N27" i="13"/>
  <c r="N17" i="13"/>
  <c r="N21" i="13"/>
  <c r="N20" i="13"/>
  <c r="N19" i="13"/>
  <c r="N16" i="13"/>
  <c r="N15" i="13"/>
  <c r="N26" i="13"/>
  <c r="N25" i="13"/>
  <c r="N11" i="13"/>
  <c r="N14" i="13"/>
  <c r="N12" i="13"/>
  <c r="N35" i="13"/>
  <c r="N13" i="13"/>
  <c r="N24" i="13"/>
  <c r="N34" i="13"/>
  <c r="N33" i="13"/>
  <c r="N32" i="13"/>
  <c r="N31" i="13"/>
  <c r="N23" i="13"/>
  <c r="N30" i="13"/>
  <c r="N29" i="13"/>
  <c r="N28" i="13"/>
  <c r="N22" i="13"/>
  <c r="K9" i="13"/>
  <c r="R2" i="13"/>
  <c r="N47" i="5"/>
  <c r="N15" i="5"/>
  <c r="N27" i="5"/>
  <c r="N34" i="5"/>
  <c r="N30" i="5"/>
  <c r="N11" i="5"/>
  <c r="N57" i="5"/>
  <c r="N41" i="5"/>
  <c r="N58" i="5"/>
  <c r="N35" i="5"/>
  <c r="N59" i="5"/>
  <c r="N31" i="5"/>
  <c r="N22" i="5"/>
  <c r="N23" i="5"/>
  <c r="N26" i="5"/>
  <c r="N36" i="5"/>
  <c r="N37" i="5"/>
  <c r="N32" i="5"/>
  <c r="N48" i="5"/>
  <c r="N60" i="5"/>
  <c r="N24" i="5"/>
  <c r="N49" i="5"/>
  <c r="N29" i="5"/>
  <c r="N50" i="5"/>
  <c r="N16" i="5"/>
  <c r="N51" i="5"/>
  <c r="N18" i="5"/>
  <c r="N33" i="5"/>
  <c r="N52" i="5"/>
  <c r="N13" i="5"/>
  <c r="N38" i="5"/>
  <c r="N61" i="5"/>
  <c r="N17" i="5"/>
  <c r="N39" i="5"/>
  <c r="N53" i="5"/>
  <c r="N40" i="5"/>
  <c r="N42" i="5"/>
  <c r="N20" i="5"/>
  <c r="N19" i="5"/>
  <c r="N54" i="5"/>
  <c r="N62" i="5"/>
  <c r="N56" i="5"/>
  <c r="N12" i="5"/>
  <c r="N44" i="5"/>
  <c r="N45" i="5"/>
  <c r="N21" i="5"/>
  <c r="N46" i="5"/>
  <c r="N14" i="5"/>
  <c r="N25" i="5"/>
  <c r="N43" i="5"/>
  <c r="P14" i="15" l="1"/>
  <c r="P23" i="15"/>
  <c r="O23" i="15"/>
  <c r="O14" i="15"/>
  <c r="P18" i="15"/>
  <c r="P20" i="15"/>
  <c r="O21" i="16"/>
  <c r="P23" i="16"/>
  <c r="P22" i="16"/>
  <c r="P20" i="16"/>
  <c r="P21" i="16"/>
  <c r="O11" i="14"/>
  <c r="O21" i="14"/>
  <c r="O16" i="14"/>
  <c r="O22" i="14"/>
  <c r="O18" i="14"/>
  <c r="O24" i="14"/>
  <c r="O20" i="14"/>
  <c r="O25" i="14"/>
  <c r="P29" i="14"/>
  <c r="P21" i="14"/>
  <c r="P22" i="14"/>
  <c r="P24" i="14"/>
  <c r="P25" i="14"/>
  <c r="P14" i="14"/>
  <c r="P28" i="14"/>
  <c r="P35" i="13"/>
  <c r="P12" i="13"/>
  <c r="P26" i="13"/>
  <c r="P25" i="13"/>
  <c r="P27" i="13"/>
  <c r="O12" i="13"/>
  <c r="O14" i="13"/>
  <c r="O25" i="13"/>
  <c r="O26" i="13"/>
  <c r="O16" i="13"/>
  <c r="O20" i="13"/>
  <c r="O27" i="13"/>
  <c r="O11" i="13"/>
  <c r="O15" i="13"/>
  <c r="O19" i="13"/>
  <c r="O21" i="13"/>
  <c r="O17" i="13"/>
  <c r="O18" i="13"/>
  <c r="P32" i="17"/>
  <c r="P29" i="17"/>
  <c r="P43" i="17"/>
  <c r="P34" i="17"/>
  <c r="P35" i="17"/>
  <c r="P48" i="17"/>
  <c r="P30" i="17"/>
  <c r="P42" i="17"/>
  <c r="P49" i="17"/>
  <c r="P37" i="17"/>
  <c r="P38" i="17"/>
  <c r="P41" i="17"/>
  <c r="P46" i="17"/>
  <c r="P12" i="17"/>
  <c r="P47" i="17"/>
  <c r="P39" i="17"/>
  <c r="P40" i="17"/>
  <c r="O17" i="17"/>
  <c r="O41" i="17"/>
  <c r="O29" i="17"/>
  <c r="O22" i="17"/>
  <c r="O43" i="17"/>
  <c r="O46" i="17"/>
  <c r="O34" i="17"/>
  <c r="O12" i="17"/>
  <c r="O18" i="17"/>
  <c r="O23" i="17"/>
  <c r="O35" i="17"/>
  <c r="O47" i="17"/>
  <c r="O48" i="17"/>
  <c r="O15" i="17"/>
  <c r="O11" i="17"/>
  <c r="O26" i="17"/>
  <c r="O30" i="17"/>
  <c r="O14" i="17"/>
  <c r="O19" i="17"/>
  <c r="O39" i="17"/>
  <c r="O42" i="17"/>
  <c r="O40" i="17"/>
  <c r="O49" i="17"/>
  <c r="O16" i="17"/>
  <c r="O37" i="17"/>
  <c r="O28" i="17"/>
  <c r="O27" i="17"/>
  <c r="O24" i="17"/>
  <c r="O35" i="13"/>
  <c r="P33" i="13"/>
  <c r="P34" i="13"/>
  <c r="P17" i="16"/>
  <c r="P19" i="16"/>
  <c r="P22" i="15"/>
  <c r="P21" i="15"/>
  <c r="P30" i="14"/>
  <c r="P31" i="13"/>
  <c r="P32" i="13"/>
  <c r="P16" i="16"/>
  <c r="P18" i="16"/>
  <c r="P17" i="15"/>
  <c r="P19" i="15"/>
  <c r="P15" i="14"/>
  <c r="R8" i="18"/>
  <c r="P9" i="18" s="1"/>
  <c r="R9" i="18" s="1"/>
  <c r="P14" i="16"/>
  <c r="P15" i="16"/>
  <c r="P15" i="15"/>
  <c r="P16" i="15"/>
  <c r="P12" i="14"/>
  <c r="P26" i="14"/>
  <c r="P30" i="13"/>
  <c r="P12" i="16"/>
  <c r="P13" i="16"/>
  <c r="P12" i="15"/>
  <c r="P13" i="15"/>
  <c r="P27" i="14"/>
  <c r="P23" i="14"/>
  <c r="P29" i="13"/>
  <c r="P44" i="17"/>
  <c r="P36" i="17"/>
  <c r="P31" i="17"/>
  <c r="P45" i="17"/>
  <c r="P33" i="17"/>
  <c r="O20" i="15"/>
  <c r="O24" i="13"/>
  <c r="O20" i="17"/>
  <c r="L9" i="17"/>
  <c r="O38" i="17"/>
  <c r="O23" i="16"/>
  <c r="O29" i="14"/>
  <c r="O13" i="13"/>
  <c r="O30" i="13"/>
  <c r="O33" i="13"/>
  <c r="L9" i="14"/>
  <c r="P13" i="14" s="1"/>
  <c r="O23" i="14"/>
  <c r="O19" i="14"/>
  <c r="O17" i="16"/>
  <c r="O14" i="16"/>
  <c r="O32" i="17"/>
  <c r="O21" i="17"/>
  <c r="O31" i="17"/>
  <c r="O45" i="17"/>
  <c r="O25" i="17"/>
  <c r="O33" i="17"/>
  <c r="O13" i="17"/>
  <c r="O44" i="17"/>
  <c r="O36" i="17"/>
  <c r="O13" i="16"/>
  <c r="O18" i="16"/>
  <c r="O12" i="16"/>
  <c r="O16" i="16"/>
  <c r="O20" i="16"/>
  <c r="L9" i="16"/>
  <c r="P11" i="16" s="1"/>
  <c r="O11" i="16"/>
  <c r="O15" i="16"/>
  <c r="O19" i="16"/>
  <c r="O12" i="15"/>
  <c r="O17" i="15"/>
  <c r="O18" i="15"/>
  <c r="O15" i="15"/>
  <c r="O22" i="15"/>
  <c r="O13" i="15"/>
  <c r="O19" i="15"/>
  <c r="L9" i="15"/>
  <c r="P11" i="15" s="1"/>
  <c r="O11" i="15"/>
  <c r="O16" i="15"/>
  <c r="O21" i="15"/>
  <c r="L9" i="13"/>
  <c r="P22" i="13" s="1"/>
  <c r="O22" i="13"/>
  <c r="O23" i="13"/>
  <c r="O34" i="13"/>
  <c r="O12" i="14"/>
  <c r="O17" i="14"/>
  <c r="O29" i="13"/>
  <c r="O32" i="13"/>
  <c r="O27" i="14"/>
  <c r="O15" i="14"/>
  <c r="O14" i="14"/>
  <c r="O28" i="13"/>
  <c r="O31" i="13"/>
  <c r="O13" i="14"/>
  <c r="O26" i="14"/>
  <c r="O30" i="14"/>
  <c r="K9" i="5"/>
  <c r="P11" i="14" l="1"/>
  <c r="P11" i="13"/>
  <c r="P11" i="17"/>
  <c r="P59" i="5"/>
  <c r="O55" i="5"/>
  <c r="O28" i="5"/>
  <c r="P55" i="5"/>
  <c r="P62" i="5"/>
  <c r="O62" i="5"/>
  <c r="P36" i="5"/>
  <c r="P16" i="5"/>
  <c r="O16" i="5"/>
  <c r="P15" i="5"/>
  <c r="P48" i="5"/>
  <c r="P19" i="5"/>
  <c r="O19" i="5"/>
  <c r="P34" i="5"/>
  <c r="P35" i="5"/>
  <c r="P61" i="5"/>
  <c r="O61" i="5"/>
  <c r="P18" i="5"/>
  <c r="O18" i="5"/>
  <c r="P57" i="5"/>
  <c r="P38" i="5"/>
  <c r="O38" i="5"/>
  <c r="P39" i="5"/>
  <c r="O39" i="5"/>
  <c r="P58" i="5"/>
  <c r="P37" i="5"/>
  <c r="O13" i="5"/>
  <c r="P54" i="5"/>
  <c r="O54" i="5"/>
  <c r="P32" i="5"/>
  <c r="P31" i="5"/>
  <c r="P51" i="5"/>
  <c r="O51" i="5"/>
  <c r="P47" i="5"/>
  <c r="P52" i="5"/>
  <c r="O52" i="5"/>
  <c r="P50" i="5"/>
  <c r="O50" i="5"/>
  <c r="P53" i="5"/>
  <c r="O53" i="5"/>
  <c r="P40" i="5"/>
  <c r="O40" i="5"/>
  <c r="P30" i="5"/>
  <c r="P49" i="5"/>
  <c r="P41" i="5"/>
  <c r="O17" i="5"/>
  <c r="O20" i="5"/>
  <c r="P42" i="5"/>
  <c r="O42" i="5"/>
  <c r="P29" i="5"/>
  <c r="O29" i="5"/>
  <c r="P60" i="5"/>
  <c r="P33" i="5"/>
  <c r="O33" i="5"/>
  <c r="P24" i="13"/>
  <c r="P23" i="13"/>
  <c r="P28" i="13"/>
  <c r="P14" i="5"/>
  <c r="P46" i="5"/>
  <c r="P44" i="5"/>
  <c r="P45" i="5"/>
  <c r="P56" i="5"/>
  <c r="P12" i="5"/>
  <c r="O25" i="5"/>
  <c r="R6" i="14"/>
  <c r="O60" i="5"/>
  <c r="O48" i="5"/>
  <c r="O49" i="5"/>
  <c r="O24" i="5"/>
  <c r="O32" i="5"/>
  <c r="O23" i="5"/>
  <c r="O22" i="5"/>
  <c r="O37" i="5"/>
  <c r="O36" i="5"/>
  <c r="O26" i="5"/>
  <c r="O41" i="5"/>
  <c r="O59" i="5"/>
  <c r="O35" i="5"/>
  <c r="O31" i="5"/>
  <c r="O58" i="5"/>
  <c r="O30" i="5"/>
  <c r="O34" i="5"/>
  <c r="O57" i="5"/>
  <c r="O11" i="5"/>
  <c r="O27" i="5"/>
  <c r="R5" i="15"/>
  <c r="O15" i="5"/>
  <c r="R4" i="15"/>
  <c r="O47" i="5"/>
  <c r="O14" i="5"/>
  <c r="O46" i="5"/>
  <c r="O45" i="5"/>
  <c r="O21" i="5"/>
  <c r="O44" i="5"/>
  <c r="O56" i="5"/>
  <c r="O12" i="5"/>
  <c r="O43" i="5"/>
  <c r="L9" i="5"/>
  <c r="P43" i="5" s="1"/>
  <c r="P11" i="5" l="1"/>
  <c r="P13" i="5"/>
  <c r="P17" i="5"/>
  <c r="R6" i="16"/>
  <c r="R6" i="13"/>
  <c r="R4" i="14"/>
  <c r="R5" i="16"/>
  <c r="R4" i="17"/>
  <c r="R4" i="13"/>
  <c r="R8" i="13" s="1"/>
  <c r="P9" i="13" s="1"/>
  <c r="R9" i="13" s="1"/>
  <c r="R4" i="16"/>
  <c r="R8" i="15"/>
  <c r="P9" i="15" s="1"/>
  <c r="R9" i="15" s="1"/>
  <c r="R8" i="14" l="1"/>
  <c r="P9" i="14" s="1"/>
  <c r="R9" i="14" s="1"/>
  <c r="R8" i="16"/>
  <c r="P9" i="16" s="1"/>
  <c r="R9" i="16" s="1"/>
  <c r="R8" i="17"/>
  <c r="P9" i="17" s="1"/>
  <c r="R9" i="17" s="1"/>
  <c r="R4" i="5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<sst xmlns="http://schemas.openxmlformats.org/spreadsheetml/2006/main" count="2707" uniqueCount="764">
  <si>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</si>
  <si>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</si>
  <si>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</si>
  <si>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</si>
  <si>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</si>
  <si>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</si>
  <si>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</si>
  <si>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</si>
  <si>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</si>
  <si>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</si>
  <si>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</si>
  <si>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</si>
  <si>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</si>
  <si>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</si>
  <si>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</si>
  <si>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</si>
  <si>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</si>
  <si>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</si>
  <si>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</si>
  <si>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</si>
  <si>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</si>
  <si>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</si>
  <si>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</si>
  <si>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</si>
  <si>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</si>
  <si>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</si>
  <si>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</si>
  <si>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</si>
  <si>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</si>
  <si>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</si>
  <si>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</si>
  <si>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</si>
  <si>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</si>
  <si>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</si>
  <si>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</si>
  <si>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</si>
  <si>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</si>
  <si>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</si>
  <si>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</si>
  <si>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</si>
  <si>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</si>
  <si>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Проходной балл:</t>
  </si>
  <si>
    <t>МБОУ "ТГ №11", Учебный Центр ЭКСПЕРТ</t>
  </si>
  <si>
    <t>Учебный Центр ЭКСПЕРТ</t>
  </si>
  <si>
    <t>не имеются</t>
  </si>
  <si>
    <t>Динаровна</t>
  </si>
  <si>
    <t>Ульяна</t>
  </si>
  <si>
    <t>Закиров</t>
  </si>
  <si>
    <t>Рафисович</t>
  </si>
  <si>
    <t>Дмитрюков</t>
  </si>
  <si>
    <t>Юрий</t>
  </si>
  <si>
    <t>Алексеевич</t>
  </si>
  <si>
    <t>Янис</t>
  </si>
  <si>
    <t>Миннигалеева</t>
  </si>
  <si>
    <t>Эмилия</t>
  </si>
  <si>
    <t>Кашапова</t>
  </si>
  <si>
    <t>Милена</t>
  </si>
  <si>
    <t>Низаметдинов</t>
  </si>
  <si>
    <t>Дамир</t>
  </si>
  <si>
    <t>Орлова</t>
  </si>
  <si>
    <t>Диана</t>
  </si>
  <si>
    <t>Сардина</t>
  </si>
  <si>
    <t>Фаррахова</t>
  </si>
  <si>
    <t>Аделина</t>
  </si>
  <si>
    <t>Ютландова</t>
  </si>
  <si>
    <t>нет</t>
  </si>
  <si>
    <t>21.09.2012</t>
  </si>
  <si>
    <t>15.02.2012</t>
  </si>
  <si>
    <t>19.12.2011</t>
  </si>
  <si>
    <t>06.08.2012</t>
  </si>
  <si>
    <t>Ильдарович</t>
  </si>
  <si>
    <t>28.04.2012</t>
  </si>
  <si>
    <t>Дмитриевна</t>
  </si>
  <si>
    <t>19.01.2012</t>
  </si>
  <si>
    <t>02.06.2012</t>
  </si>
  <si>
    <t>Юрьевна</t>
  </si>
  <si>
    <t>09.08.2012</t>
  </si>
  <si>
    <t>Рафаиловна</t>
  </si>
  <si>
    <t>18.12.2011</t>
  </si>
  <si>
    <t>Никифорова Александра Ивановна</t>
  </si>
  <si>
    <t>Тухватуллина</t>
  </si>
  <si>
    <t>Эвелина</t>
  </si>
  <si>
    <t>Эдуардовна</t>
  </si>
  <si>
    <t>16.12.2012</t>
  </si>
  <si>
    <t>Базитова</t>
  </si>
  <si>
    <t>Айлин</t>
  </si>
  <si>
    <t>Айратовна</t>
  </si>
  <si>
    <t>02.12.2012</t>
  </si>
  <si>
    <t>Ранжированный список участников школьного этапа всероссийской олимпиады школьников 
по математике в 7 классах в 2025-2026 учебном году</t>
  </si>
  <si>
    <t>математика</t>
  </si>
  <si>
    <t>17.10.2025</t>
  </si>
  <si>
    <t>sma25732/edu023337/7/q9zgrr63</t>
  </si>
  <si>
    <t>sma25732/edu023337/7/8vz43r69</t>
  </si>
  <si>
    <t>sma25732/edu023337/7/qrzv3467</t>
  </si>
  <si>
    <t>sma25732/edu023337/7/wv62w5z7</t>
  </si>
  <si>
    <t>sma25732/edu023337/7/q9zgwrz3</t>
  </si>
  <si>
    <t>sma25732/edu023337/7/8vz4rz9g</t>
  </si>
  <si>
    <t>sma25732/edu023337/7/qrzvv4z7</t>
  </si>
  <si>
    <t>sma25732/edu023337/7/8g675642</t>
  </si>
  <si>
    <t>sma25732/edu023337/7/3wz8vgz4</t>
  </si>
  <si>
    <t>Тябина</t>
  </si>
  <si>
    <t>Валерия</t>
  </si>
  <si>
    <t>Александровна</t>
  </si>
  <si>
    <t>07.06.2012</t>
  </si>
  <si>
    <t>sma25732/edu023337/7/8g675564</t>
  </si>
  <si>
    <t>sma25732/edu023337/7/3wz8rgz4</t>
  </si>
  <si>
    <t>sma25732/edu023337/7/qrzw8628</t>
  </si>
  <si>
    <t>Акимов</t>
  </si>
  <si>
    <t>Всеволод</t>
  </si>
  <si>
    <t>Вячеславович</t>
  </si>
  <si>
    <t>04.02.2014</t>
  </si>
  <si>
    <t>МБОУ "ТГ №11"</t>
  </si>
  <si>
    <t>5А</t>
  </si>
  <si>
    <t>sma25532/edu023337/5/wv62r567</t>
  </si>
  <si>
    <t>Атаназарова</t>
  </si>
  <si>
    <t>Фарангиз</t>
  </si>
  <si>
    <t>Уметбековна</t>
  </si>
  <si>
    <t>5Б</t>
  </si>
  <si>
    <t>sma25532/edu023337/5/9wz93qz4</t>
  </si>
  <si>
    <t>Газиев</t>
  </si>
  <si>
    <t>Эмиль</t>
  </si>
  <si>
    <t>Ильнурович</t>
  </si>
  <si>
    <t>12.01.2014</t>
  </si>
  <si>
    <t>sma25532/edu023337/5/wv6295z7</t>
  </si>
  <si>
    <t>Газынева</t>
  </si>
  <si>
    <t>Амалия</t>
  </si>
  <si>
    <t>Булатовна</t>
  </si>
  <si>
    <t>11.12.2014</t>
  </si>
  <si>
    <t>sma25532/edu023337/5/qrzv84z7</t>
  </si>
  <si>
    <t>Галеева</t>
  </si>
  <si>
    <t>Алиса</t>
  </si>
  <si>
    <t>Мансуровна</t>
  </si>
  <si>
    <t>11.06.2014</t>
  </si>
  <si>
    <t>sma25532/edu023337/5/8g6745z4</t>
  </si>
  <si>
    <t>Галлямутдинова</t>
  </si>
  <si>
    <t>Ильдусовна</t>
  </si>
  <si>
    <t>04.06.2014</t>
  </si>
  <si>
    <t>sma25532/edu023337/5/37z5wz4v</t>
  </si>
  <si>
    <t>Гареев</t>
  </si>
  <si>
    <t>Самат</t>
  </si>
  <si>
    <t>Зульфирович</t>
  </si>
  <si>
    <t>08.09.2014</t>
  </si>
  <si>
    <t>sma25532/edu023337/5/w3zr9q65</t>
  </si>
  <si>
    <t>Герасименко</t>
  </si>
  <si>
    <t>Юлия</t>
  </si>
  <si>
    <t>Сергеевна</t>
  </si>
  <si>
    <t>01.12.2013</t>
  </si>
  <si>
    <t>sma25532/edu023337/5/q9zgr637</t>
  </si>
  <si>
    <t>Гилаев</t>
  </si>
  <si>
    <t>Радмир</t>
  </si>
  <si>
    <t>Рамилевич</t>
  </si>
  <si>
    <t>22.10.2014</t>
  </si>
  <si>
    <t>sma25532/edu023337/5/gr63w465</t>
  </si>
  <si>
    <t>Даниил</t>
  </si>
  <si>
    <t>Айратович</t>
  </si>
  <si>
    <t>sma25532/edu023337/5/qrzv7467</t>
  </si>
  <si>
    <t>Гильфанов</t>
  </si>
  <si>
    <t>Данис</t>
  </si>
  <si>
    <t>Рустамович</t>
  </si>
  <si>
    <t>sma25532/edu023337/5/8vz48rz9</t>
  </si>
  <si>
    <t>Гиматов</t>
  </si>
  <si>
    <t>Александр</t>
  </si>
  <si>
    <t>Сергеевич</t>
  </si>
  <si>
    <t>26.11.2014</t>
  </si>
  <si>
    <t>sma25532/edu023337/5/qrzw58z2</t>
  </si>
  <si>
    <t>Давлетов</t>
  </si>
  <si>
    <t>Амир</t>
  </si>
  <si>
    <t>Алмазович</t>
  </si>
  <si>
    <t>23.07.2014</t>
  </si>
  <si>
    <t>sma25532/edu023337/5/8g67q564</t>
  </si>
  <si>
    <t>Дильмухаметова</t>
  </si>
  <si>
    <t>Ильмира</t>
  </si>
  <si>
    <t>Ильдаровна</t>
  </si>
  <si>
    <t>01.05.2014</t>
  </si>
  <si>
    <t>sma25532/edu023337/5/2qzqgz38</t>
  </si>
  <si>
    <t>Ефимов</t>
  </si>
  <si>
    <t>Степан</t>
  </si>
  <si>
    <t>Артёмович</t>
  </si>
  <si>
    <t>28.09.2014</t>
  </si>
  <si>
    <t>sma25532/edu023337/5/gr63r4z5</t>
  </si>
  <si>
    <t>Ефремова</t>
  </si>
  <si>
    <t>Мария</t>
  </si>
  <si>
    <t>Андреевна</t>
  </si>
  <si>
    <t>sma25532/edu023337/5/2qzq5gz3</t>
  </si>
  <si>
    <t>Тимур</t>
  </si>
  <si>
    <t>sma25532/edu023337/5/qrzww8z2</t>
  </si>
  <si>
    <t>Зелепугин</t>
  </si>
  <si>
    <t>Марк</t>
  </si>
  <si>
    <t>Максимович</t>
  </si>
  <si>
    <t>sma25532/edu023337/5/3wz8g648</t>
  </si>
  <si>
    <t>Исмакаев</t>
  </si>
  <si>
    <t>Рамазан</t>
  </si>
  <si>
    <t>Раилевич</t>
  </si>
  <si>
    <t>sma25532/edu023337/5/wv625z73</t>
  </si>
  <si>
    <t>Карпов</t>
  </si>
  <si>
    <t>Максим</t>
  </si>
  <si>
    <t>Владимирович</t>
  </si>
  <si>
    <t>sma25532/edu023337/5/wv6235z7</t>
  </si>
  <si>
    <t>Кречетова</t>
  </si>
  <si>
    <t>20.11.2014</t>
  </si>
  <si>
    <t>sma25532/edu023337/5/w3zrvqz5</t>
  </si>
  <si>
    <t>Мансурова</t>
  </si>
  <si>
    <t>Милана</t>
  </si>
  <si>
    <t>Тимуровна</t>
  </si>
  <si>
    <t>22.06.2014</t>
  </si>
  <si>
    <t>sma25532/edu023337/5/8g675642</t>
  </si>
  <si>
    <t>Матеева</t>
  </si>
  <si>
    <t>Арина</t>
  </si>
  <si>
    <t>15.11.2014</t>
  </si>
  <si>
    <t>sma25532/edu023337/5/8g67r5z4</t>
  </si>
  <si>
    <t>Муфтахов</t>
  </si>
  <si>
    <t>Рузиль</t>
  </si>
  <si>
    <t>Сахаватович</t>
  </si>
  <si>
    <t>sma25532/edu023337/5/37z5wwz4</t>
  </si>
  <si>
    <t>Мушенко</t>
  </si>
  <si>
    <t>Платон</t>
  </si>
  <si>
    <t>sma25532/edu023337/5/gr63q465</t>
  </si>
  <si>
    <t>Назаров</t>
  </si>
  <si>
    <t>Кирилл</t>
  </si>
  <si>
    <t>Павлович</t>
  </si>
  <si>
    <t>sma25532/edu023337/5/37z5rw64</t>
  </si>
  <si>
    <t>Нуриев</t>
  </si>
  <si>
    <t>Марселевич</t>
  </si>
  <si>
    <t>sma25532/edu023337/5/9wz9wqz4</t>
  </si>
  <si>
    <t>Одинаева</t>
  </si>
  <si>
    <t>Дилафруз</t>
  </si>
  <si>
    <t>Исмонхуджаевна</t>
  </si>
  <si>
    <t>sma25532/edu023337/5/2qzq9gz3</t>
  </si>
  <si>
    <t>Политов</t>
  </si>
  <si>
    <t>sma25532/edu023337/5/9wz9gqz4</t>
  </si>
  <si>
    <t>Прохорова</t>
  </si>
  <si>
    <t>Ангелина</t>
  </si>
  <si>
    <t>Евгеньевна</t>
  </si>
  <si>
    <t>00.00.2013</t>
  </si>
  <si>
    <t>sma25532/edu023337/5/2qzq2g63</t>
  </si>
  <si>
    <t>Садыков</t>
  </si>
  <si>
    <t>Ильшатович</t>
  </si>
  <si>
    <t>14.12.2013</t>
  </si>
  <si>
    <t>sma25532/edu023337/5/8vz4rrz9</t>
  </si>
  <si>
    <t>Салимгареев</t>
  </si>
  <si>
    <t>Рамаль</t>
  </si>
  <si>
    <t>Ирикович</t>
  </si>
  <si>
    <t>sma25532/edu023337/5/qrzwg8z2</t>
  </si>
  <si>
    <t>Сафин</t>
  </si>
  <si>
    <t>Равилевич</t>
  </si>
  <si>
    <t>sma25532/edu023337/5/8vz4rz9g</t>
  </si>
  <si>
    <t>Старшинова</t>
  </si>
  <si>
    <t>Злата</t>
  </si>
  <si>
    <t>07.02.2014</t>
  </si>
  <si>
    <t>sma25532/edu023337/5/qrzvr4z7</t>
  </si>
  <si>
    <t>Тарасов</t>
  </si>
  <si>
    <t>Демид</t>
  </si>
  <si>
    <t>sma25532/edu023337/5/37z53wz4</t>
  </si>
  <si>
    <t>Торгашов</t>
  </si>
  <si>
    <t>Ростислав</t>
  </si>
  <si>
    <t>Константинович</t>
  </si>
  <si>
    <t>sma25532/edu023337/5/8g675564</t>
  </si>
  <si>
    <t>Трофимченко</t>
  </si>
  <si>
    <t>Владислав</t>
  </si>
  <si>
    <t>Андреевич</t>
  </si>
  <si>
    <t>sma25532/edu023337/5/q9zgrr63</t>
  </si>
  <si>
    <t>Тюрин</t>
  </si>
  <si>
    <t>Станиславович</t>
  </si>
  <si>
    <t>08.019.2014</t>
  </si>
  <si>
    <t>sma25532/edu023337/5/9wz9qz45</t>
  </si>
  <si>
    <t>Фаизова</t>
  </si>
  <si>
    <t>Элина</t>
  </si>
  <si>
    <t>Руслановна</t>
  </si>
  <si>
    <t>04.12.2013</t>
  </si>
  <si>
    <t>sma25532/edu023337/5/qrzv3467</t>
  </si>
  <si>
    <t>Фасхиев</t>
  </si>
  <si>
    <t>Рафаэль</t>
  </si>
  <si>
    <t>Наилевич</t>
  </si>
  <si>
    <t>sma25532/edu023337/5/3wz83g64</t>
  </si>
  <si>
    <t>Фаттахетдинов</t>
  </si>
  <si>
    <t>Денис</t>
  </si>
  <si>
    <t>10.01.2014</t>
  </si>
  <si>
    <t>sma25532/edu023337/5/37z52w64</t>
  </si>
  <si>
    <t>Фатыкова</t>
  </si>
  <si>
    <t>Кристина</t>
  </si>
  <si>
    <t>14.03.2014</t>
  </si>
  <si>
    <t>да</t>
  </si>
  <si>
    <t>sma25532/edu023337/5/qrzw8628</t>
  </si>
  <si>
    <t>Фролов</t>
  </si>
  <si>
    <t>Захар</t>
  </si>
  <si>
    <t>sma25532/edu023337/5/8vz43r69</t>
  </si>
  <si>
    <t>Хайруллин</t>
  </si>
  <si>
    <t>Руслан</t>
  </si>
  <si>
    <t>18.09.2014</t>
  </si>
  <si>
    <t>sma25532/edu023337/5/qrzw38z2</t>
  </si>
  <si>
    <t>Ханнанов</t>
  </si>
  <si>
    <t>Русланович</t>
  </si>
  <si>
    <t>12.05.2014</t>
  </si>
  <si>
    <t>sma25532/edu023337/5/w3zr7q65</t>
  </si>
  <si>
    <t>Хусаинов</t>
  </si>
  <si>
    <t>Рамзан</t>
  </si>
  <si>
    <t>Эдуардович</t>
  </si>
  <si>
    <t>sma25532/edu023337/5/3wz8vgz4</t>
  </si>
  <si>
    <t>Марат</t>
  </si>
  <si>
    <t>sma25532/edu023337/5/w3zr2qz5</t>
  </si>
  <si>
    <t>Ченакаев</t>
  </si>
  <si>
    <t>Ансар</t>
  </si>
  <si>
    <t>29.04.2015</t>
  </si>
  <si>
    <t>sma25532/edu023337/5/3wz82gz4</t>
  </si>
  <si>
    <t>Шакирзянов</t>
  </si>
  <si>
    <t>sma25532/edu023337/5/wv62w5z7</t>
  </si>
  <si>
    <t>Шалаев</t>
  </si>
  <si>
    <t>Виктор</t>
  </si>
  <si>
    <t>Лилианович</t>
  </si>
  <si>
    <t>15.06.2014</t>
  </si>
  <si>
    <t>sma25532/edu023337/5/gr634z54</t>
  </si>
  <si>
    <t>Шаяхметов</t>
  </si>
  <si>
    <t>Радель</t>
  </si>
  <si>
    <t>Булатович</t>
  </si>
  <si>
    <t>17.11.2014</t>
  </si>
  <si>
    <t>sma25532/edu023337/5/w3zrq65g</t>
  </si>
  <si>
    <t>Шаяхметова</t>
  </si>
  <si>
    <t>Алия</t>
  </si>
  <si>
    <t>Наилевна</t>
  </si>
  <si>
    <t>sma25532/edu023337/5/9wz95qz4</t>
  </si>
  <si>
    <t>Кадыргулова Гульназ Рафаэловна</t>
  </si>
  <si>
    <t>Аникина Ирина Салаватовна</t>
  </si>
  <si>
    <t>призёр</t>
  </si>
  <si>
    <t>Аликаев</t>
  </si>
  <si>
    <t>Нурлан</t>
  </si>
  <si>
    <t>Салаватович</t>
  </si>
  <si>
    <t>6А</t>
  </si>
  <si>
    <t>sma25632/edu023337/6/8g6745z4</t>
  </si>
  <si>
    <t>Бабамуратов</t>
  </si>
  <si>
    <t>Ярослав</t>
  </si>
  <si>
    <t>Евгеньевич</t>
  </si>
  <si>
    <t>имеются</t>
  </si>
  <si>
    <t>sma25632/edu023337/6/8vz4rz9g</t>
  </si>
  <si>
    <t>Багманова</t>
  </si>
  <si>
    <t>Розалия</t>
  </si>
  <si>
    <t>Рамилевна</t>
  </si>
  <si>
    <t>6Б</t>
  </si>
  <si>
    <t>sma25632/edu023337/6/2qzq8g63</t>
  </si>
  <si>
    <t>Бакиров</t>
  </si>
  <si>
    <t>Камиль</t>
  </si>
  <si>
    <t>sma25632/edu023337/6/8g675642</t>
  </si>
  <si>
    <t>Башаров</t>
  </si>
  <si>
    <t>Ирек</t>
  </si>
  <si>
    <t>Рамильевич</t>
  </si>
  <si>
    <t>sma25632/edu023337/6/qrzw38z2</t>
  </si>
  <si>
    <t>Бикулов</t>
  </si>
  <si>
    <t>sma25632/edu023337/6/9wz95qz4</t>
  </si>
  <si>
    <t>Валеев</t>
  </si>
  <si>
    <t>Айдар</t>
  </si>
  <si>
    <t>Денисович</t>
  </si>
  <si>
    <t>sma25632/edu023337/6/q9zg3rz3</t>
  </si>
  <si>
    <t>Габидуллина</t>
  </si>
  <si>
    <t>Альмира</t>
  </si>
  <si>
    <t>Ильмировна</t>
  </si>
  <si>
    <t>sma25632/edu023337/6/qrzv7467</t>
  </si>
  <si>
    <t>Габсаттаров</t>
  </si>
  <si>
    <t>Сулейман</t>
  </si>
  <si>
    <t>Альбертович</t>
  </si>
  <si>
    <t>sma25632/edu023337/6/3wz82gz4</t>
  </si>
  <si>
    <t>Газизов</t>
  </si>
  <si>
    <t>Замир</t>
  </si>
  <si>
    <t>sma25632/edu023337/6/qrzv3467</t>
  </si>
  <si>
    <t>Гайич</t>
  </si>
  <si>
    <t>Милош</t>
  </si>
  <si>
    <t>Миленкоевич</t>
  </si>
  <si>
    <t>012.08.2013</t>
  </si>
  <si>
    <t>sma25632/edu023337/6/w3zr7q65</t>
  </si>
  <si>
    <t>Галимов</t>
  </si>
  <si>
    <t>Булат</t>
  </si>
  <si>
    <t>Артурович</t>
  </si>
  <si>
    <t>sma25632/edu023337/6/w3zr9q65</t>
  </si>
  <si>
    <t>Ильдар</t>
  </si>
  <si>
    <t>Радикович</t>
  </si>
  <si>
    <t>sma25632/edu023337/6/q9zgwrz3</t>
  </si>
  <si>
    <t>Данил</t>
  </si>
  <si>
    <t>Вильмирович</t>
  </si>
  <si>
    <t>sma25632/edu023337/6/w3zrq65g</t>
  </si>
  <si>
    <t>Райхан</t>
  </si>
  <si>
    <t>01,09.2013</t>
  </si>
  <si>
    <t>sma25632/edu023337/6/q9zgr637</t>
  </si>
  <si>
    <t>Дивеев</t>
  </si>
  <si>
    <t>Артем</t>
  </si>
  <si>
    <t>Рузилевич</t>
  </si>
  <si>
    <t>sma25632/edu023337/6/wv6235z7</t>
  </si>
  <si>
    <t>Заляев</t>
  </si>
  <si>
    <t>Динар</t>
  </si>
  <si>
    <t>Ильмирович</t>
  </si>
  <si>
    <t>sma25632/edu023337/6/wv625z73</t>
  </si>
  <si>
    <t>Исламов</t>
  </si>
  <si>
    <t>Ролан</t>
  </si>
  <si>
    <t>sma25632/edu023337/6/gr63w465</t>
  </si>
  <si>
    <t>Казыханов</t>
  </si>
  <si>
    <t>Карим</t>
  </si>
  <si>
    <t>Маратович</t>
  </si>
  <si>
    <t>sma25632/edu023337/6/qrzww8z2</t>
  </si>
  <si>
    <t>Камалетдинов</t>
  </si>
  <si>
    <t>Эльнара</t>
  </si>
  <si>
    <t>Дамирович</t>
  </si>
  <si>
    <t>sma25632/edu023337/6/9wz93qz4</t>
  </si>
  <si>
    <t>Макулов</t>
  </si>
  <si>
    <t>Искандер</t>
  </si>
  <si>
    <t>sma25632/edu023337/6/3wz8g648</t>
  </si>
  <si>
    <t>Михайлов</t>
  </si>
  <si>
    <t>Артём</t>
  </si>
  <si>
    <t>sma25632/edu023337/6/qrzw58z2</t>
  </si>
  <si>
    <t>Мукусов</t>
  </si>
  <si>
    <t>Богдан</t>
  </si>
  <si>
    <t>sma25632/edu023337/6/qrzw8628</t>
  </si>
  <si>
    <t>Мухаметгалина</t>
  </si>
  <si>
    <t>Ринатовна</t>
  </si>
  <si>
    <t>14.э10.2013</t>
  </si>
  <si>
    <t>sma25632/edu023337/6/3wz8rgz4</t>
  </si>
  <si>
    <t>Нагимова</t>
  </si>
  <si>
    <t>sma25632/edu023337/6/w3zr2qz5</t>
  </si>
  <si>
    <t>Нуретдинова</t>
  </si>
  <si>
    <t>Ралина</t>
  </si>
  <si>
    <t>Альбертовна</t>
  </si>
  <si>
    <t>sma25632/edu023337/6/37z5rw64</t>
  </si>
  <si>
    <t>Павлов</t>
  </si>
  <si>
    <t>sma25632/edu023337/6/2qzq9gz3</t>
  </si>
  <si>
    <t>sma25632/edu023337/6/8vz4rrz9</t>
  </si>
  <si>
    <t>Сакаев</t>
  </si>
  <si>
    <t>Айнур</t>
  </si>
  <si>
    <t>Рафаэлевич</t>
  </si>
  <si>
    <t>sma25632/edu023337/6/8vz4wr69</t>
  </si>
  <si>
    <t>Сафиуллина</t>
  </si>
  <si>
    <t>Равильевна</t>
  </si>
  <si>
    <t>sma25632/edu023337/6/8vz48rz9</t>
  </si>
  <si>
    <t>sma25632/edu023337/6/3wz83g64</t>
  </si>
  <si>
    <t>Фатихова</t>
  </si>
  <si>
    <t>sma25632/edu023337/6/8vz43r69</t>
  </si>
  <si>
    <t>Билал</t>
  </si>
  <si>
    <t>Рамзилевич</t>
  </si>
  <si>
    <t>sma25632/edu023337/6/qrzvr4z7</t>
  </si>
  <si>
    <t>Хайруллина</t>
  </si>
  <si>
    <t>Азалия</t>
  </si>
  <si>
    <t>sma25632/edu023337/6/q9zgvr63</t>
  </si>
  <si>
    <t>Хамидуллина</t>
  </si>
  <si>
    <t>Лина</t>
  </si>
  <si>
    <t>16.04.2013</t>
  </si>
  <si>
    <t>sma25632/edu023337/6/q9zgrr63</t>
  </si>
  <si>
    <t>Шайхиева</t>
  </si>
  <si>
    <t>Робертовна</t>
  </si>
  <si>
    <t>17.07.2013</t>
  </si>
  <si>
    <t>sma25632/edu023337/6/2qzq5gz3</t>
  </si>
  <si>
    <t>Шакиров</t>
  </si>
  <si>
    <t>sma25632/edu023337/6/9wz9qz45</t>
  </si>
  <si>
    <t>Шангареева</t>
  </si>
  <si>
    <t>Амина</t>
  </si>
  <si>
    <t>Алмазовна</t>
  </si>
  <si>
    <t>11.02.2013</t>
  </si>
  <si>
    <t>sma25632/edu023337/6/9wz9gqz4</t>
  </si>
  <si>
    <t>Шафигуллин</t>
  </si>
  <si>
    <t>Марсель</t>
  </si>
  <si>
    <t>Гамилевич</t>
  </si>
  <si>
    <t>12.11.2012</t>
  </si>
  <si>
    <t>sma25632/edu023337/6/gr63v4z5</t>
  </si>
  <si>
    <t>Ранжированный список участников школьного этапа всероссийской олимпиады школьников 
по математике в 6 классах в 2025-2026 учебном году</t>
  </si>
  <si>
    <t>Юмашева Гузель Раисовна</t>
  </si>
  <si>
    <t>Ранжированный список участников школьного этапа всероссийской олимпиады школьников 
по математике в 5 классах в 2025-2026 учебном году</t>
  </si>
  <si>
    <t>Хуснутдинов</t>
  </si>
  <si>
    <t>Эдуард</t>
  </si>
  <si>
    <t>Рауфович</t>
  </si>
  <si>
    <t>7А</t>
  </si>
  <si>
    <t>sma25732/edu023337/7/qrzwg8z2</t>
  </si>
  <si>
    <t>Даутова</t>
  </si>
  <si>
    <t>Артуровна</t>
  </si>
  <si>
    <t>sma25732/edu023337/7/qrzw58z2</t>
  </si>
  <si>
    <t>sma25732/edu023337/7/gr634z54</t>
  </si>
  <si>
    <t xml:space="preserve">Леонтьева </t>
  </si>
  <si>
    <t xml:space="preserve">Юлия </t>
  </si>
  <si>
    <t xml:space="preserve"> Евгеньевна</t>
  </si>
  <si>
    <t xml:space="preserve"> 20.01.2012</t>
  </si>
  <si>
    <t>7Б</t>
  </si>
  <si>
    <t>sma25732/edu023337/7/w3zrvqz5</t>
  </si>
  <si>
    <t xml:space="preserve">Фазлыева </t>
  </si>
  <si>
    <t xml:space="preserve">Самира </t>
  </si>
  <si>
    <t>08.07.2012</t>
  </si>
  <si>
    <t>sma25732/edu023337/7/37z5wz4v</t>
  </si>
  <si>
    <t>Маланичев</t>
  </si>
  <si>
    <t>Никита</t>
  </si>
  <si>
    <t>29.02.2012</t>
  </si>
  <si>
    <t>sma25732/edu023337/7/w3zr7q65</t>
  </si>
  <si>
    <t>Нугуманов</t>
  </si>
  <si>
    <t>29.04.2012</t>
  </si>
  <si>
    <t>sma25732/edu023337/7/qrzv7467</t>
  </si>
  <si>
    <t>Николаева</t>
  </si>
  <si>
    <t>Софья</t>
  </si>
  <si>
    <t>sma25732/edu023337/7/9wz9qz45</t>
  </si>
  <si>
    <t>sma25732/edu023337/7/wv625z73</t>
  </si>
  <si>
    <t>Садыхов</t>
  </si>
  <si>
    <t>Виталий</t>
  </si>
  <si>
    <t>sma25732/edu023337/7/8g6745z4</t>
  </si>
  <si>
    <t>Инсапов</t>
  </si>
  <si>
    <t>Алан</t>
  </si>
  <si>
    <t>sma25732/edu023337/7/2qzq5gz3</t>
  </si>
  <si>
    <t>Радислав</t>
  </si>
  <si>
    <t>sma25732/edu023337/7/37z5rw64</t>
  </si>
  <si>
    <t>Осипова</t>
  </si>
  <si>
    <t>sma25732/edu023337/7/gr63w465</t>
  </si>
  <si>
    <t>Галиева</t>
  </si>
  <si>
    <t>Ильвина</t>
  </si>
  <si>
    <t>8Б</t>
  </si>
  <si>
    <t>sma25832/edu023337/8/gr634z54</t>
  </si>
  <si>
    <t>Фасхиева</t>
  </si>
  <si>
    <t>8А</t>
  </si>
  <si>
    <t>sma25832/edu023337/8/37z5wwz4</t>
  </si>
  <si>
    <t>Валиуллин</t>
  </si>
  <si>
    <t>Рамиль</t>
  </si>
  <si>
    <t>sma25832/edu023337/8/3wz8rgz4</t>
  </si>
  <si>
    <t>Ильясов</t>
  </si>
  <si>
    <t>sma25832/edu023337/8/qrzv84z7</t>
  </si>
  <si>
    <t>sma25832/edu023337/8/qrzvv4z7</t>
  </si>
  <si>
    <t>Сулейманов</t>
  </si>
  <si>
    <t>Алексей</t>
  </si>
  <si>
    <t>Александрович</t>
  </si>
  <si>
    <t>sma25832/edu023337/8/8vz43r69</t>
  </si>
  <si>
    <t>Кашапов</t>
  </si>
  <si>
    <t>sma25832/edu023337/8/w3zr7q65</t>
  </si>
  <si>
    <t>Нагибин</t>
  </si>
  <si>
    <t>Егор</t>
  </si>
  <si>
    <t>sma25832/edu023337/8/3wz8g648</t>
  </si>
  <si>
    <t>Чернов</t>
  </si>
  <si>
    <t>sma25832/edu023337/8/qrzv3467</t>
  </si>
  <si>
    <t>Сайфулин</t>
  </si>
  <si>
    <t>Абдуррахман</t>
  </si>
  <si>
    <t>Эрикович</t>
  </si>
  <si>
    <t>sma25832/edu023337/8/8vz48rz9</t>
  </si>
  <si>
    <t>Кунафина</t>
  </si>
  <si>
    <t>sma25832/edu023337/8/3wz8vgz4</t>
  </si>
  <si>
    <t>Шакирзянова</t>
  </si>
  <si>
    <t>Гильмутянов</t>
  </si>
  <si>
    <t>Ирекович</t>
  </si>
  <si>
    <t>sma25832/edu023337/8/q9zgr637</t>
  </si>
  <si>
    <t>Айдагулова</t>
  </si>
  <si>
    <t>Гузель</t>
  </si>
  <si>
    <t>sma25832/edu023337/8/8g6745z4</t>
  </si>
  <si>
    <t>Аглиева</t>
  </si>
  <si>
    <t>Раисовна</t>
  </si>
  <si>
    <t>Гараева</t>
  </si>
  <si>
    <t>Алина</t>
  </si>
  <si>
    <t>sma25832/edu023337/8/qrzw8628</t>
  </si>
  <si>
    <t>Гарифуллина</t>
  </si>
  <si>
    <t>Самира</t>
  </si>
  <si>
    <t>Салаватовна</t>
  </si>
  <si>
    <t>sma25832/edu023337/8/9wz9qz45</t>
  </si>
  <si>
    <t xml:space="preserve">Максудов </t>
  </si>
  <si>
    <t xml:space="preserve">Жасурбек </t>
  </si>
  <si>
    <t>Худайберганович</t>
  </si>
  <si>
    <t>sma25832/edu023337/8/qrzv7467</t>
  </si>
  <si>
    <t xml:space="preserve">Набиуллин </t>
  </si>
  <si>
    <t xml:space="preserve">Рустам </t>
  </si>
  <si>
    <t>sma25832/edu023337/8/37z52w64</t>
  </si>
  <si>
    <t>Макулова</t>
  </si>
  <si>
    <t>sma25832/edu023337/8/8vz4wr69</t>
  </si>
  <si>
    <t>Ранжированный список участников школьного этапа всероссийской олимпиады школьников 
по математике в 9 классах в 2025-2026 учебном году</t>
  </si>
  <si>
    <t>17.101.2025</t>
  </si>
  <si>
    <t>Антонов</t>
  </si>
  <si>
    <t>Елисей</t>
  </si>
  <si>
    <t>Яковлевич</t>
  </si>
  <si>
    <t>9Б</t>
  </si>
  <si>
    <t>sma25932/edu023337/9/3wz8vgz4</t>
  </si>
  <si>
    <t>Шарафутдинов</t>
  </si>
  <si>
    <t>Данислам</t>
  </si>
  <si>
    <t>sma25932/edu023337/9/gr63w465</t>
  </si>
  <si>
    <t>Насибуллин</t>
  </si>
  <si>
    <t>Айдарович</t>
  </si>
  <si>
    <t>sma25932/edu023337/9/3wz8rgz4</t>
  </si>
  <si>
    <t>Зачепа</t>
  </si>
  <si>
    <t>Ксения</t>
  </si>
  <si>
    <t>Константиновна</t>
  </si>
  <si>
    <t>9А</t>
  </si>
  <si>
    <t>sma25932/edu023337/9/q9zgr637</t>
  </si>
  <si>
    <t>sma25932/edu023337/9/8g67r5z4</t>
  </si>
  <si>
    <t>Ковалинская</t>
  </si>
  <si>
    <t>Авнгелина</t>
  </si>
  <si>
    <t>Николаевна</t>
  </si>
  <si>
    <t>sma25932/edu023337/9/wv62w5z7</t>
  </si>
  <si>
    <t>Эльвина</t>
  </si>
  <si>
    <t>sma25932/edu023337/9/gr634z54</t>
  </si>
  <si>
    <t>Камалова</t>
  </si>
  <si>
    <t>Зарина</t>
  </si>
  <si>
    <t>Рафисовна</t>
  </si>
  <si>
    <t>sma25932/edu023337/9/wv625z73</t>
  </si>
  <si>
    <t>Газизова</t>
  </si>
  <si>
    <t>Эльза</t>
  </si>
  <si>
    <t>sma25932/edu023337/9/8vz43r69</t>
  </si>
  <si>
    <t>Хозиков</t>
  </si>
  <si>
    <t>Станислав</t>
  </si>
  <si>
    <t>sma25932/edu023337/9/9wz95qz4</t>
  </si>
  <si>
    <t>Шайхутдинов</t>
  </si>
  <si>
    <t>sma25932/edu023337/9/w3zr2qz5</t>
  </si>
  <si>
    <t>Ришатович</t>
  </si>
  <si>
    <t>sma25932/edu023337/9/q9zgwrz3</t>
  </si>
  <si>
    <t>Каримов</t>
  </si>
  <si>
    <t>Аъзам</t>
  </si>
  <si>
    <t>Бахрулоевич</t>
  </si>
  <si>
    <t>sma25932/edu023337/9/8g675564</t>
  </si>
  <si>
    <t>Ранжированный список участников школьного этапа всероссийской олимпиады школьников 
по математике  в 10 классах в 2025-2026 учебном году</t>
  </si>
  <si>
    <t>мавтематика</t>
  </si>
  <si>
    <t>Сабитова</t>
  </si>
  <si>
    <t>Ирековна</t>
  </si>
  <si>
    <t>sma251032/edu023337/10/w3zrq65g</t>
  </si>
  <si>
    <t>Гареева</t>
  </si>
  <si>
    <t>Камила</t>
  </si>
  <si>
    <t>Зульфировна</t>
  </si>
  <si>
    <t>sma251032/edu023337/10/8vz4rz9g</t>
  </si>
  <si>
    <t>Рахимова</t>
  </si>
  <si>
    <t>Радиковна</t>
  </si>
  <si>
    <t>sma251032/edu023337/10/q9zgr637</t>
  </si>
  <si>
    <t>Алымова</t>
  </si>
  <si>
    <t>Дарья</t>
  </si>
  <si>
    <t>sma251032/edu023337/10/qrzw8628</t>
  </si>
  <si>
    <t>Сулейманова</t>
  </si>
  <si>
    <t>sma251032/edu023337/10/qrzwg8z2</t>
  </si>
  <si>
    <t>Сибгатова</t>
  </si>
  <si>
    <t>Карина</t>
  </si>
  <si>
    <t>sma251032/edu023337/10/2qzq9gz3</t>
  </si>
  <si>
    <t>Писарев</t>
  </si>
  <si>
    <t>Арсений</t>
  </si>
  <si>
    <t>Ильич</t>
  </si>
  <si>
    <t>sma251032/edu023337/10/gr634z54</t>
  </si>
  <si>
    <t>Ахмедшина</t>
  </si>
  <si>
    <t>Руслана</t>
  </si>
  <si>
    <t>Рустамовна</t>
  </si>
  <si>
    <t>sma251032/edu023337/10/8g675642</t>
  </si>
  <si>
    <t>sma251032/edu023337/10/gr63v4z5</t>
  </si>
  <si>
    <t>Лаврентьева</t>
  </si>
  <si>
    <t>Владиславовна</t>
  </si>
  <si>
    <t>sma251032/edu023337/10/3wz8g648</t>
  </si>
  <si>
    <t>Халиуллин</t>
  </si>
  <si>
    <t>Ильдусович</t>
  </si>
  <si>
    <t>sma251032/edu023337/10/37z5wwz4</t>
  </si>
  <si>
    <t>Ахуньянов</t>
  </si>
  <si>
    <t>Арслан</t>
  </si>
  <si>
    <t>sma251032/edu023337/10/3wz82gz4</t>
  </si>
  <si>
    <t>Ткачёв</t>
  </si>
  <si>
    <t>sma251032/edu023337/10/qrzvv4z7</t>
  </si>
  <si>
    <t>Ильдарханова</t>
  </si>
  <si>
    <t>София</t>
  </si>
  <si>
    <t>10.12.2014</t>
  </si>
  <si>
    <t>sma25432/edu023337/4/w3zr2qz5</t>
  </si>
  <si>
    <t xml:space="preserve">Гимазетдинов </t>
  </si>
  <si>
    <t>Дмитриевич</t>
  </si>
  <si>
    <t>12.12.2014</t>
  </si>
  <si>
    <t>sma25432/edu023337/4/wv625z73</t>
  </si>
  <si>
    <t>Ухарская</t>
  </si>
  <si>
    <t>01.11.2015</t>
  </si>
  <si>
    <t>sma25432/edu023337/4/37z52w64</t>
  </si>
  <si>
    <t xml:space="preserve">Хозикова </t>
  </si>
  <si>
    <t>4А</t>
  </si>
  <si>
    <t>sma25432/edu023337/4/3wz8rgz4</t>
  </si>
  <si>
    <t xml:space="preserve">Миннигареев </t>
  </si>
  <si>
    <t xml:space="preserve">Ризван </t>
  </si>
  <si>
    <t>Уралович</t>
  </si>
  <si>
    <t xml:space="preserve"> 23.09.2015</t>
  </si>
  <si>
    <t>sma25432/edu023337/4/8vz4wr69</t>
  </si>
  <si>
    <t>Андреев</t>
  </si>
  <si>
    <t>sma25432/edu023337/4/8vz47r69</t>
  </si>
  <si>
    <t xml:space="preserve">Хорматуллина </t>
  </si>
  <si>
    <t xml:space="preserve">Джамиля </t>
  </si>
  <si>
    <t xml:space="preserve">Инсафовна </t>
  </si>
  <si>
    <t>sma25432/edu023337/4/2qzq5gz3</t>
  </si>
  <si>
    <t>Шайхумова</t>
  </si>
  <si>
    <t>Чулпан</t>
  </si>
  <si>
    <t>sma25432/edu023337/4/qrzw38z2</t>
  </si>
  <si>
    <t xml:space="preserve">Раянова </t>
  </si>
  <si>
    <t xml:space="preserve">Райана </t>
  </si>
  <si>
    <t>Рашитовна</t>
  </si>
  <si>
    <t>sma25432/edu023337/4/q9zgvr63</t>
  </si>
  <si>
    <t>Гарипова</t>
  </si>
  <si>
    <t>Амели</t>
  </si>
  <si>
    <t>4Б</t>
  </si>
  <si>
    <t>sma25432/edu023337/4/gr63r4z5</t>
  </si>
  <si>
    <t>Шакирова</t>
  </si>
  <si>
    <t>sma25432/edu023337/4/q9zggrz3</t>
  </si>
  <si>
    <t>Ильшатовна</t>
  </si>
  <si>
    <t>12.10.20215</t>
  </si>
  <si>
    <t>sma25432/edu023337/4/37z5gwz4</t>
  </si>
  <si>
    <t>Флегентов</t>
  </si>
  <si>
    <t xml:space="preserve">Арсений </t>
  </si>
  <si>
    <t>sma25432/edu023337/4/q9zgrr63</t>
  </si>
  <si>
    <t>Ипполитов</t>
  </si>
  <si>
    <t>Родион</t>
  </si>
  <si>
    <t>sma25432/edu023337/4/9wz93qz4</t>
  </si>
  <si>
    <t>Нафикова</t>
  </si>
  <si>
    <t>Сара</t>
  </si>
  <si>
    <t>Линаровна</t>
  </si>
  <si>
    <t>sma25432/edu023337/4/w3zrq65g</t>
  </si>
  <si>
    <t xml:space="preserve">Полякова </t>
  </si>
  <si>
    <t>sma25432/edu023337/4/8g675564</t>
  </si>
  <si>
    <t>Кучеренко</t>
  </si>
  <si>
    <t>Яков</t>
  </si>
  <si>
    <t>sma25432/edu023337/4/qrzv7467</t>
  </si>
  <si>
    <t>Разетдинова</t>
  </si>
  <si>
    <t>sma25432/edu023337/4/q9zgr637</t>
  </si>
  <si>
    <t>Менсах</t>
  </si>
  <si>
    <t>Уильям</t>
  </si>
  <si>
    <t>Нанаяу</t>
  </si>
  <si>
    <t>sma25432/edu023337/4/8g6745z4</t>
  </si>
  <si>
    <t>Галлямова</t>
  </si>
  <si>
    <t>sma25432/edu023337/4/2qzqgz38</t>
  </si>
  <si>
    <t xml:space="preserve">Ханнанов </t>
  </si>
  <si>
    <t>sma25432/edu023337/4/9wz9gqz4</t>
  </si>
  <si>
    <t>Давыдова</t>
  </si>
  <si>
    <t>Василиса</t>
  </si>
  <si>
    <t>Спартаковна</t>
  </si>
  <si>
    <t>sma25432/edu023337/4/qrzw8628</t>
  </si>
  <si>
    <t>Хабибуллин</t>
  </si>
  <si>
    <t>sma25432/edu023337/4/qrzww8z2</t>
  </si>
  <si>
    <t>Горожанкина</t>
  </si>
  <si>
    <t>sma25432/edu023337/4/2qzqggz3</t>
  </si>
  <si>
    <t>Хисматуллина</t>
  </si>
  <si>
    <t>Анастасия</t>
  </si>
  <si>
    <t>sma25432/edu023337/4/qrzv3467</t>
  </si>
  <si>
    <t>sma25432/edu023337/4/8g675642</t>
  </si>
  <si>
    <t>sma25432/edu023337/4/8g6725z4</t>
  </si>
  <si>
    <t>Сосновских</t>
  </si>
  <si>
    <t>Савелий</t>
  </si>
  <si>
    <t>sma25432/edu023337/4/wv6295z7</t>
  </si>
  <si>
    <t>sma25432/edu023337/4/2qzq8g63</t>
  </si>
  <si>
    <t>Хазеев</t>
  </si>
  <si>
    <t>Эмир</t>
  </si>
  <si>
    <t>sma25432/edu023337/4/wv62r567</t>
  </si>
  <si>
    <t>участник</t>
  </si>
  <si>
    <t>08.07.2015</t>
  </si>
  <si>
    <t>победитель</t>
  </si>
  <si>
    <t xml:space="preserve">Байназарова Зимфира Фагимовна </t>
  </si>
  <si>
    <t>МБОУ "ТГ№11"</t>
  </si>
  <si>
    <t>Гельмутдинова Гузель Газимовна</t>
  </si>
  <si>
    <t>09.04.2015</t>
  </si>
  <si>
    <t>Сергевна</t>
  </si>
  <si>
    <t>26.01.2016</t>
  </si>
  <si>
    <t>Филевич</t>
  </si>
  <si>
    <t>24.10.2015</t>
  </si>
  <si>
    <t>11.05.2015</t>
  </si>
  <si>
    <t>10.06.2015</t>
  </si>
  <si>
    <t>22.07.2015</t>
  </si>
  <si>
    <t>03.10.2015</t>
  </si>
  <si>
    <t>23.10.2015</t>
  </si>
  <si>
    <t>13.08.2015</t>
  </si>
  <si>
    <t>14.03.2015</t>
  </si>
  <si>
    <t>21.11.2015</t>
  </si>
  <si>
    <t xml:space="preserve">Софья </t>
  </si>
  <si>
    <t>12.09.2015</t>
  </si>
  <si>
    <t>11.12.2015</t>
  </si>
  <si>
    <t>30.10.2014</t>
  </si>
  <si>
    <t>29.09.2015</t>
  </si>
  <si>
    <t>07.10.2015</t>
  </si>
  <si>
    <t>21.03.2015</t>
  </si>
  <si>
    <t>28.04.2015</t>
  </si>
  <si>
    <t>24.03.2015</t>
  </si>
  <si>
    <t>13.04.2015</t>
  </si>
  <si>
    <t>01.07.2015</t>
  </si>
  <si>
    <t>30.11.2015</t>
  </si>
  <si>
    <t>16.10.2025</t>
  </si>
  <si>
    <t>Ранжированный список участников школьного этапа всероссийской олимпиады школьников 
по математике  в 4 классах в 2025-2026 учебном году</t>
  </si>
  <si>
    <t xml:space="preserve">Ответственная за составление протокола </t>
  </si>
  <si>
    <t xml:space="preserve">/Хасанова Л.Ф./ </t>
  </si>
  <si>
    <t>Протокол составлен на основании результатов с платформы "Образовательный центр "Сириус""</t>
  </si>
  <si>
    <t>МАТЕМАТИКА</t>
  </si>
  <si>
    <t>Закирова Гузель Ирековна</t>
  </si>
  <si>
    <t>Ильнар</t>
  </si>
  <si>
    <t>Ранжированный список участников школьного этапа всероссийской олимпиады школьников 
по математике в 8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</si>
</sst>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dd&quot;.&quot;mm&quot;.&quot;yyyy"/>
    <numFmt numFmtId="165" formatCode="[$-419]General"/>
    <numFmt numFmtId="166" formatCode="0.0%"/>
    <numFmt numFmtId="167" formatCode="0.0"/>
    <numFmt numFmtId="168" formatCode="[$-419]dd\.mm\.yyyy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/>
    <xf numFmtId="0" fontId="6" fillId="0" borderId="0" xfId="0" applyFont="1" applyAlignment="1"/>
    <xf numFmtId="166" fontId="6" fillId="0" borderId="0" xfId="0" applyNumberFormat="1" applyFont="1" applyAlignment="1"/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/>
    <xf numFmtId="0" fontId="5" fillId="0" borderId="0" xfId="0" applyFont="1" applyAlignment="1"/>
    <xf numFmtId="0" fontId="6" fillId="0" borderId="0" xfId="0" applyFont="1" applyAlignment="1">
      <alignment horizontal="left" vertical="center"/>
    </xf>
    <xf numFmtId="9" fontId="6" fillId="0" borderId="0" xfId="2" applyFont="1" applyAlignment="1">
      <alignment horizontal="left" vertical="center"/>
    </xf>
    <xf numFmtId="1" fontId="6" fillId="0" borderId="0" xfId="0" applyNumberFormat="1" applyFont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/>
    <xf numFmtId="0" fontId="5" fillId="0" borderId="1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14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/>
    <xf numFmtId="14" fontId="5" fillId="0" borderId="3" xfId="0" applyNumberFormat="1" applyFont="1" applyBorder="1"/>
    <xf numFmtId="49" fontId="5" fillId="0" borderId="4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vertical="center"/>
    </xf>
    <xf numFmtId="0" fontId="5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vertical="center"/>
    </xf>
    <xf numFmtId="165" fontId="5" fillId="0" borderId="4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14" fontId="5" fillId="0" borderId="3" xfId="0" applyNumberFormat="1" applyFont="1" applyFill="1" applyBorder="1" applyAlignment="1">
      <alignment vertical="center"/>
    </xf>
    <xf numFmtId="165" fontId="5" fillId="0" borderId="4" xfId="0" applyNumberFormat="1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65" fontId="5" fillId="0" borderId="4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0" xfId="0" applyFont="1" applyBorder="1"/>
    <xf numFmtId="14" fontId="5" fillId="0" borderId="6" xfId="0" applyNumberFormat="1" applyFont="1" applyBorder="1"/>
    <xf numFmtId="168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168" fontId="5" fillId="0" borderId="1" xfId="0" applyNumberFormat="1" applyFont="1" applyBorder="1" applyAlignment="1">
      <alignment vertical="center"/>
    </xf>
    <xf numFmtId="14" fontId="5" fillId="0" borderId="4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center" vertical="center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1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topLeftCell="C19" zoomScaleNormal="100" workbookViewId="0">
      <selection activeCell="L20" sqref="L20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1" ht="32.25" customHeight="1" x14ac:dyDescent="0.25">
      <c r="B2" s="11"/>
      <c r="C2" s="117" t="s">
        <v>756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2" t="s">
        <v>31</v>
      </c>
      <c r="R2" s="13">
        <f>COUNTA(M11:M40)</f>
        <v>30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89</v>
      </c>
      <c r="E4" s="16" t="s">
        <v>21</v>
      </c>
      <c r="F4" s="17"/>
      <c r="Q4" s="18" t="s">
        <v>32</v>
      </c>
      <c r="R4" s="19">
        <f>COUNTIF(P11:P40,"победитель")</f>
        <v>5</v>
      </c>
    </row>
    <row r="5" spans="1:21" x14ac:dyDescent="0.25">
      <c r="A5" s="49" t="s">
        <v>36</v>
      </c>
      <c r="B5" s="15"/>
      <c r="C5" s="49" t="s">
        <v>12</v>
      </c>
      <c r="E5" s="16" t="s">
        <v>22</v>
      </c>
      <c r="F5" s="17"/>
      <c r="Q5" s="18" t="s">
        <v>33</v>
      </c>
      <c r="R5" s="13">
        <v>4</v>
      </c>
    </row>
    <row r="6" spans="1:21" x14ac:dyDescent="0.25">
      <c r="A6" s="49" t="s">
        <v>1</v>
      </c>
      <c r="B6" s="15"/>
      <c r="C6" s="49" t="s">
        <v>40</v>
      </c>
      <c r="E6" s="17"/>
      <c r="F6" s="17"/>
      <c r="Q6" s="18" t="s">
        <v>34</v>
      </c>
      <c r="R6" s="13">
        <f>COUNTIF(P11:P40,"участник")</f>
        <v>21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9" t="s">
        <v>7</v>
      </c>
      <c r="B8" s="15"/>
      <c r="C8" s="50" t="s">
        <v>755</v>
      </c>
      <c r="F8" s="17"/>
      <c r="M8" s="52"/>
      <c r="Q8" s="22" t="s">
        <v>30</v>
      </c>
      <c r="R8" s="21">
        <f>(R4+R5)/R2</f>
        <v>0.3</v>
      </c>
    </row>
    <row r="9" spans="1:21" x14ac:dyDescent="0.25">
      <c r="C9" s="118" t="s">
        <v>23</v>
      </c>
      <c r="D9" s="118"/>
      <c r="E9" s="14">
        <v>56</v>
      </c>
      <c r="G9" s="18" t="s">
        <v>41</v>
      </c>
      <c r="H9" s="56">
        <f>E9/2</f>
        <v>28</v>
      </c>
      <c r="J9" s="23" t="s">
        <v>13</v>
      </c>
      <c r="K9" s="24">
        <v>21</v>
      </c>
      <c r="L9" s="25" t="str">
        <f>IF(K9*100/E9&gt;=50,"победитель","участник")</f>
        <v>участник</v>
      </c>
      <c r="M9" s="52"/>
      <c r="P9" s="26">
        <f>R8-45%</f>
        <v>-0.15000000000000002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663</v>
      </c>
      <c r="D11" s="34" t="s">
        <v>664</v>
      </c>
      <c r="E11" s="34" t="s">
        <v>409</v>
      </c>
      <c r="F11" s="112" t="s">
        <v>725</v>
      </c>
      <c r="G11" s="36" t="s">
        <v>44</v>
      </c>
      <c r="H11" s="36" t="s">
        <v>65</v>
      </c>
      <c r="I11" s="36" t="s">
        <v>65</v>
      </c>
      <c r="J11" s="37" t="s">
        <v>111</v>
      </c>
      <c r="K11" s="38" t="s">
        <v>650</v>
      </c>
      <c r="L11" s="39" t="s">
        <v>665</v>
      </c>
      <c r="M11" s="40">
        <v>21</v>
      </c>
      <c r="N11" s="31">
        <f t="shared" ref="N11:N40" si="0">IF(M11="","",M11/$E$9)</f>
        <v>0.375</v>
      </c>
      <c r="O11" s="31">
        <f t="shared" ref="O11:O40" si="1">IF(M11="","",M11/$K$9)</f>
        <v>1</v>
      </c>
      <c r="P11" s="41" t="s">
        <v>726</v>
      </c>
      <c r="Q11" s="37" t="s">
        <v>727</v>
      </c>
      <c r="R11" s="43" t="s">
        <v>728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689</v>
      </c>
      <c r="D12" s="34" t="s">
        <v>448</v>
      </c>
      <c r="E12" s="34" t="s">
        <v>576</v>
      </c>
      <c r="F12" s="72" t="s">
        <v>208</v>
      </c>
      <c r="G12" s="36" t="s">
        <v>44</v>
      </c>
      <c r="H12" s="36" t="s">
        <v>65</v>
      </c>
      <c r="I12" s="38" t="s">
        <v>65</v>
      </c>
      <c r="J12" s="37" t="s">
        <v>111</v>
      </c>
      <c r="K12" s="38" t="s">
        <v>672</v>
      </c>
      <c r="L12" s="39" t="s">
        <v>690</v>
      </c>
      <c r="M12" s="40">
        <v>21</v>
      </c>
      <c r="N12" s="31">
        <f t="shared" si="0"/>
        <v>0.375</v>
      </c>
      <c r="O12" s="31">
        <f t="shared" si="1"/>
        <v>1</v>
      </c>
      <c r="P12" s="41" t="s">
        <v>726</v>
      </c>
      <c r="Q12" s="37" t="s">
        <v>729</v>
      </c>
      <c r="R12" s="43" t="s">
        <v>728</v>
      </c>
    </row>
    <row r="13" spans="1:21" x14ac:dyDescent="0.25">
      <c r="A13" s="28">
        <v>3</v>
      </c>
      <c r="B13" s="51" t="s">
        <v>12</v>
      </c>
      <c r="C13" s="34" t="s">
        <v>696</v>
      </c>
      <c r="D13" s="34" t="s">
        <v>697</v>
      </c>
      <c r="E13" s="34" t="s">
        <v>698</v>
      </c>
      <c r="F13" s="72" t="s">
        <v>730</v>
      </c>
      <c r="G13" s="36" t="s">
        <v>44</v>
      </c>
      <c r="H13" s="36" t="s">
        <v>65</v>
      </c>
      <c r="I13" s="38" t="s">
        <v>65</v>
      </c>
      <c r="J13" s="37" t="s">
        <v>111</v>
      </c>
      <c r="K13" s="38" t="s">
        <v>672</v>
      </c>
      <c r="L13" s="39" t="s">
        <v>699</v>
      </c>
      <c r="M13" s="40">
        <v>21</v>
      </c>
      <c r="N13" s="31">
        <f t="shared" si="0"/>
        <v>0.375</v>
      </c>
      <c r="O13" s="31">
        <f t="shared" si="1"/>
        <v>1</v>
      </c>
      <c r="P13" s="41" t="s">
        <v>726</v>
      </c>
      <c r="Q13" s="37" t="s">
        <v>729</v>
      </c>
      <c r="R13" s="43" t="s">
        <v>728</v>
      </c>
    </row>
    <row r="14" spans="1:21" x14ac:dyDescent="0.25">
      <c r="A14" s="28">
        <v>4</v>
      </c>
      <c r="B14" s="51" t="s">
        <v>12</v>
      </c>
      <c r="C14" s="34" t="s">
        <v>712</v>
      </c>
      <c r="D14" s="34" t="s">
        <v>713</v>
      </c>
      <c r="E14" s="34" t="s">
        <v>731</v>
      </c>
      <c r="F14" s="72" t="s">
        <v>732</v>
      </c>
      <c r="G14" s="36" t="s">
        <v>44</v>
      </c>
      <c r="H14" s="36" t="s">
        <v>65</v>
      </c>
      <c r="I14" s="38" t="s">
        <v>65</v>
      </c>
      <c r="J14" s="37" t="s">
        <v>111</v>
      </c>
      <c r="K14" s="38" t="s">
        <v>650</v>
      </c>
      <c r="L14" s="39" t="s">
        <v>714</v>
      </c>
      <c r="M14" s="40">
        <v>21</v>
      </c>
      <c r="N14" s="31">
        <f t="shared" si="0"/>
        <v>0.375</v>
      </c>
      <c r="O14" s="31">
        <f t="shared" si="1"/>
        <v>1</v>
      </c>
      <c r="P14" s="41" t="s">
        <v>726</v>
      </c>
      <c r="Q14" s="37" t="s">
        <v>727</v>
      </c>
      <c r="R14" s="43" t="s">
        <v>728</v>
      </c>
    </row>
    <row r="15" spans="1:21" x14ac:dyDescent="0.25">
      <c r="A15" s="28">
        <v>5</v>
      </c>
      <c r="B15" s="51" t="s">
        <v>12</v>
      </c>
      <c r="C15" s="34" t="s">
        <v>708</v>
      </c>
      <c r="D15" s="34" t="s">
        <v>374</v>
      </c>
      <c r="E15" s="34" t="s">
        <v>733</v>
      </c>
      <c r="F15" s="72" t="s">
        <v>734</v>
      </c>
      <c r="G15" s="36" t="s">
        <v>44</v>
      </c>
      <c r="H15" s="36" t="s">
        <v>65</v>
      </c>
      <c r="I15" s="38" t="s">
        <v>65</v>
      </c>
      <c r="J15" s="37" t="s">
        <v>111</v>
      </c>
      <c r="K15" s="38" t="s">
        <v>650</v>
      </c>
      <c r="L15" s="39" t="s">
        <v>715</v>
      </c>
      <c r="M15" s="40">
        <v>21</v>
      </c>
      <c r="N15" s="31">
        <f t="shared" si="0"/>
        <v>0.375</v>
      </c>
      <c r="O15" s="31">
        <f t="shared" si="1"/>
        <v>1</v>
      </c>
      <c r="P15" s="41" t="s">
        <v>726</v>
      </c>
      <c r="Q15" s="37" t="s">
        <v>727</v>
      </c>
      <c r="R15" s="43" t="s">
        <v>728</v>
      </c>
    </row>
    <row r="16" spans="1:21" x14ac:dyDescent="0.25">
      <c r="A16" s="28">
        <v>6</v>
      </c>
      <c r="B16" s="51" t="s">
        <v>12</v>
      </c>
      <c r="C16" s="34" t="s">
        <v>649</v>
      </c>
      <c r="D16" s="34" t="s">
        <v>130</v>
      </c>
      <c r="E16" s="34" t="s">
        <v>145</v>
      </c>
      <c r="F16" s="112" t="s">
        <v>735</v>
      </c>
      <c r="G16" s="36" t="s">
        <v>44</v>
      </c>
      <c r="H16" s="36" t="s">
        <v>65</v>
      </c>
      <c r="I16" s="36" t="s">
        <v>65</v>
      </c>
      <c r="J16" s="37" t="s">
        <v>111</v>
      </c>
      <c r="K16" s="38" t="s">
        <v>650</v>
      </c>
      <c r="L16" s="39" t="s">
        <v>651</v>
      </c>
      <c r="M16" s="40">
        <v>14</v>
      </c>
      <c r="N16" s="31">
        <f t="shared" si="0"/>
        <v>0.25</v>
      </c>
      <c r="O16" s="31">
        <f t="shared" si="1"/>
        <v>0.66666666666666663</v>
      </c>
      <c r="P16" s="41" t="s">
        <v>322</v>
      </c>
      <c r="Q16" s="37" t="s">
        <v>727</v>
      </c>
      <c r="R16" s="43" t="s">
        <v>728</v>
      </c>
    </row>
    <row r="17" spans="1:18" x14ac:dyDescent="0.25">
      <c r="A17" s="28">
        <v>7</v>
      </c>
      <c r="B17" s="51" t="s">
        <v>12</v>
      </c>
      <c r="C17" s="34" t="s">
        <v>708</v>
      </c>
      <c r="D17" s="34" t="s">
        <v>191</v>
      </c>
      <c r="E17" s="34" t="s">
        <v>432</v>
      </c>
      <c r="F17" s="72" t="s">
        <v>736</v>
      </c>
      <c r="G17" s="36" t="s">
        <v>44</v>
      </c>
      <c r="H17" s="36" t="s">
        <v>65</v>
      </c>
      <c r="I17" s="38" t="s">
        <v>65</v>
      </c>
      <c r="J17" s="37" t="s">
        <v>111</v>
      </c>
      <c r="K17" s="38" t="s">
        <v>650</v>
      </c>
      <c r="L17" s="39" t="s">
        <v>709</v>
      </c>
      <c r="M17" s="40">
        <v>14</v>
      </c>
      <c r="N17" s="31">
        <f t="shared" si="0"/>
        <v>0.25</v>
      </c>
      <c r="O17" s="31">
        <f t="shared" si="1"/>
        <v>0.66666666666666663</v>
      </c>
      <c r="P17" s="41" t="s">
        <v>322</v>
      </c>
      <c r="Q17" s="37" t="s">
        <v>727</v>
      </c>
      <c r="R17" s="43" t="s">
        <v>728</v>
      </c>
    </row>
    <row r="18" spans="1:18" x14ac:dyDescent="0.25">
      <c r="A18" s="28">
        <v>8</v>
      </c>
      <c r="B18" s="51" t="s">
        <v>12</v>
      </c>
      <c r="C18" s="34" t="s">
        <v>717</v>
      </c>
      <c r="D18" s="34" t="s">
        <v>718</v>
      </c>
      <c r="E18" s="34" t="s">
        <v>196</v>
      </c>
      <c r="F18" s="72" t="s">
        <v>737</v>
      </c>
      <c r="G18" s="36" t="s">
        <v>44</v>
      </c>
      <c r="H18" s="36" t="s">
        <v>65</v>
      </c>
      <c r="I18" s="38" t="s">
        <v>65</v>
      </c>
      <c r="J18" s="37" t="s">
        <v>111</v>
      </c>
      <c r="K18" s="38" t="s">
        <v>650</v>
      </c>
      <c r="L18" s="39" t="s">
        <v>719</v>
      </c>
      <c r="M18" s="40">
        <v>14</v>
      </c>
      <c r="N18" s="31">
        <f t="shared" si="0"/>
        <v>0.25</v>
      </c>
      <c r="O18" s="31">
        <f t="shared" si="1"/>
        <v>0.66666666666666663</v>
      </c>
      <c r="P18" s="41" t="s">
        <v>322</v>
      </c>
      <c r="Q18" s="37" t="s">
        <v>727</v>
      </c>
      <c r="R18" s="43" t="s">
        <v>728</v>
      </c>
    </row>
    <row r="19" spans="1:18" x14ac:dyDescent="0.25">
      <c r="A19" s="28">
        <v>9</v>
      </c>
      <c r="B19" s="51" t="s">
        <v>12</v>
      </c>
      <c r="C19" s="34" t="s">
        <v>721</v>
      </c>
      <c r="D19" s="34" t="s">
        <v>722</v>
      </c>
      <c r="E19" s="34" t="s">
        <v>382</v>
      </c>
      <c r="F19" s="72" t="s">
        <v>738</v>
      </c>
      <c r="G19" s="36" t="s">
        <v>44</v>
      </c>
      <c r="H19" s="36" t="s">
        <v>65</v>
      </c>
      <c r="I19" s="38" t="s">
        <v>65</v>
      </c>
      <c r="J19" s="37" t="s">
        <v>111</v>
      </c>
      <c r="K19" s="38" t="s">
        <v>650</v>
      </c>
      <c r="L19" s="39" t="s">
        <v>723</v>
      </c>
      <c r="M19" s="40">
        <v>14</v>
      </c>
      <c r="N19" s="31">
        <f t="shared" si="0"/>
        <v>0.25</v>
      </c>
      <c r="O19" s="31">
        <f t="shared" si="1"/>
        <v>0.66666666666666663</v>
      </c>
      <c r="P19" s="41" t="s">
        <v>322</v>
      </c>
      <c r="Q19" s="37" t="s">
        <v>727</v>
      </c>
      <c r="R19" s="43" t="s">
        <v>728</v>
      </c>
    </row>
    <row r="20" spans="1:18" x14ac:dyDescent="0.25">
      <c r="A20" s="28">
        <v>10</v>
      </c>
      <c r="B20" s="51" t="s">
        <v>12</v>
      </c>
      <c r="C20" s="34" t="s">
        <v>638</v>
      </c>
      <c r="D20" s="34" t="s">
        <v>639</v>
      </c>
      <c r="E20" s="34" t="s">
        <v>624</v>
      </c>
      <c r="F20" s="75" t="s">
        <v>640</v>
      </c>
      <c r="G20" s="36" t="s">
        <v>44</v>
      </c>
      <c r="H20" s="36" t="s">
        <v>65</v>
      </c>
      <c r="I20" s="36" t="s">
        <v>65</v>
      </c>
      <c r="J20" s="37" t="s">
        <v>42</v>
      </c>
      <c r="K20" s="46">
        <v>4</v>
      </c>
      <c r="L20" s="39" t="s">
        <v>641</v>
      </c>
      <c r="M20" s="40">
        <v>7</v>
      </c>
      <c r="N20" s="31">
        <f t="shared" si="0"/>
        <v>0.125</v>
      </c>
      <c r="O20" s="31">
        <f t="shared" si="1"/>
        <v>0.33333333333333331</v>
      </c>
      <c r="P20" s="41" t="s">
        <v>724</v>
      </c>
      <c r="Q20" s="37" t="s">
        <v>79</v>
      </c>
      <c r="R20" s="43" t="s">
        <v>43</v>
      </c>
    </row>
    <row r="21" spans="1:18" x14ac:dyDescent="0.25">
      <c r="A21" s="28">
        <v>11</v>
      </c>
      <c r="B21" s="51" t="s">
        <v>12</v>
      </c>
      <c r="C21" s="34" t="s">
        <v>652</v>
      </c>
      <c r="D21" s="34" t="s">
        <v>653</v>
      </c>
      <c r="E21" s="34" t="s">
        <v>654</v>
      </c>
      <c r="F21" s="113" t="s">
        <v>655</v>
      </c>
      <c r="G21" s="36" t="s">
        <v>44</v>
      </c>
      <c r="H21" s="36" t="s">
        <v>65</v>
      </c>
      <c r="I21" s="36" t="s">
        <v>65</v>
      </c>
      <c r="J21" s="37" t="s">
        <v>111</v>
      </c>
      <c r="K21" s="38" t="s">
        <v>650</v>
      </c>
      <c r="L21" s="39" t="s">
        <v>656</v>
      </c>
      <c r="M21" s="40">
        <v>7</v>
      </c>
      <c r="N21" s="31">
        <f t="shared" si="0"/>
        <v>0.125</v>
      </c>
      <c r="O21" s="31">
        <f t="shared" si="1"/>
        <v>0.33333333333333331</v>
      </c>
      <c r="P21" s="41" t="s">
        <v>724</v>
      </c>
      <c r="Q21" s="37" t="s">
        <v>727</v>
      </c>
      <c r="R21" s="43" t="s">
        <v>728</v>
      </c>
    </row>
    <row r="22" spans="1:18" x14ac:dyDescent="0.25">
      <c r="A22" s="28">
        <v>12</v>
      </c>
      <c r="B22" s="51" t="s">
        <v>12</v>
      </c>
      <c r="C22" s="34" t="s">
        <v>657</v>
      </c>
      <c r="D22" s="34" t="s">
        <v>218</v>
      </c>
      <c r="E22" s="34" t="s">
        <v>515</v>
      </c>
      <c r="F22" s="112" t="s">
        <v>739</v>
      </c>
      <c r="G22" s="36" t="s">
        <v>44</v>
      </c>
      <c r="H22" s="36" t="s">
        <v>65</v>
      </c>
      <c r="I22" s="36" t="s">
        <v>65</v>
      </c>
      <c r="J22" s="37" t="s">
        <v>111</v>
      </c>
      <c r="K22" s="38" t="s">
        <v>650</v>
      </c>
      <c r="L22" s="39" t="s">
        <v>658</v>
      </c>
      <c r="M22" s="40">
        <v>7</v>
      </c>
      <c r="N22" s="31">
        <f t="shared" si="0"/>
        <v>0.125</v>
      </c>
      <c r="O22" s="31">
        <f t="shared" si="1"/>
        <v>0.33333333333333331</v>
      </c>
      <c r="P22" s="41" t="s">
        <v>724</v>
      </c>
      <c r="Q22" s="37" t="s">
        <v>727</v>
      </c>
      <c r="R22" s="43" t="s">
        <v>728</v>
      </c>
    </row>
    <row r="23" spans="1:18" x14ac:dyDescent="0.25">
      <c r="A23" s="28">
        <v>13</v>
      </c>
      <c r="B23" s="51" t="s">
        <v>12</v>
      </c>
      <c r="C23" s="34" t="s">
        <v>659</v>
      </c>
      <c r="D23" s="34" t="s">
        <v>660</v>
      </c>
      <c r="E23" s="34" t="s">
        <v>661</v>
      </c>
      <c r="F23" s="112" t="s">
        <v>740</v>
      </c>
      <c r="G23" s="36" t="s">
        <v>44</v>
      </c>
      <c r="H23" s="36" t="s">
        <v>65</v>
      </c>
      <c r="I23" s="36" t="s">
        <v>65</v>
      </c>
      <c r="J23" s="37" t="s">
        <v>111</v>
      </c>
      <c r="K23" s="38" t="s">
        <v>650</v>
      </c>
      <c r="L23" s="39" t="s">
        <v>662</v>
      </c>
      <c r="M23" s="40">
        <v>7</v>
      </c>
      <c r="N23" s="31">
        <f t="shared" si="0"/>
        <v>0.125</v>
      </c>
      <c r="O23" s="31">
        <f t="shared" si="1"/>
        <v>0.33333333333333331</v>
      </c>
      <c r="P23" s="41" t="str">
        <f t="shared" ref="P23:P40" si="2">IF(M23="","",IF($K$9=M23,$L$9,IF(M23&gt;=$H$9,"призер","участник")))</f>
        <v>участник</v>
      </c>
      <c r="Q23" s="37" t="s">
        <v>727</v>
      </c>
      <c r="R23" s="43" t="s">
        <v>728</v>
      </c>
    </row>
    <row r="24" spans="1:18" x14ac:dyDescent="0.25">
      <c r="A24" s="28">
        <v>14</v>
      </c>
      <c r="B24" s="51" t="s">
        <v>12</v>
      </c>
      <c r="C24" s="34" t="s">
        <v>666</v>
      </c>
      <c r="D24" s="34" t="s">
        <v>667</v>
      </c>
      <c r="E24" s="34" t="s">
        <v>668</v>
      </c>
      <c r="F24" s="112" t="s">
        <v>741</v>
      </c>
      <c r="G24" s="36" t="s">
        <v>44</v>
      </c>
      <c r="H24" s="36" t="s">
        <v>65</v>
      </c>
      <c r="I24" s="36" t="s">
        <v>65</v>
      </c>
      <c r="J24" s="37" t="s">
        <v>111</v>
      </c>
      <c r="K24" s="38" t="s">
        <v>650</v>
      </c>
      <c r="L24" s="39" t="s">
        <v>669</v>
      </c>
      <c r="M24" s="40">
        <v>7</v>
      </c>
      <c r="N24" s="31">
        <f t="shared" si="0"/>
        <v>0.125</v>
      </c>
      <c r="O24" s="31">
        <f t="shared" si="1"/>
        <v>0.33333333333333331</v>
      </c>
      <c r="P24" s="41" t="str">
        <f t="shared" si="2"/>
        <v>участник</v>
      </c>
      <c r="Q24" s="37" t="s">
        <v>727</v>
      </c>
      <c r="R24" s="43" t="s">
        <v>728</v>
      </c>
    </row>
    <row r="25" spans="1:18" x14ac:dyDescent="0.25">
      <c r="A25" s="28">
        <v>15</v>
      </c>
      <c r="B25" s="51" t="s">
        <v>12</v>
      </c>
      <c r="C25" s="34" t="s">
        <v>670</v>
      </c>
      <c r="D25" s="34" t="s">
        <v>671</v>
      </c>
      <c r="E25" s="34" t="s">
        <v>267</v>
      </c>
      <c r="F25" s="72" t="s">
        <v>742</v>
      </c>
      <c r="G25" s="36" t="s">
        <v>44</v>
      </c>
      <c r="H25" s="36" t="s">
        <v>65</v>
      </c>
      <c r="I25" s="38" t="s">
        <v>65</v>
      </c>
      <c r="J25" s="37" t="s">
        <v>111</v>
      </c>
      <c r="K25" s="38" t="s">
        <v>672</v>
      </c>
      <c r="L25" s="39" t="s">
        <v>673</v>
      </c>
      <c r="M25" s="40">
        <v>7</v>
      </c>
      <c r="N25" s="31">
        <f t="shared" si="0"/>
        <v>0.125</v>
      </c>
      <c r="O25" s="31">
        <f t="shared" si="1"/>
        <v>0.33333333333333331</v>
      </c>
      <c r="P25" s="41" t="str">
        <f t="shared" si="2"/>
        <v>участник</v>
      </c>
      <c r="Q25" s="37" t="s">
        <v>729</v>
      </c>
      <c r="R25" s="43" t="s">
        <v>728</v>
      </c>
    </row>
    <row r="26" spans="1:18" x14ac:dyDescent="0.25">
      <c r="A26" s="28">
        <v>16</v>
      </c>
      <c r="B26" s="51" t="s">
        <v>12</v>
      </c>
      <c r="C26" s="34" t="s">
        <v>584</v>
      </c>
      <c r="D26" s="34" t="s">
        <v>125</v>
      </c>
      <c r="E26" s="34" t="s">
        <v>676</v>
      </c>
      <c r="F26" s="72" t="s">
        <v>677</v>
      </c>
      <c r="G26" s="36" t="s">
        <v>44</v>
      </c>
      <c r="H26" s="36" t="s">
        <v>65</v>
      </c>
      <c r="I26" s="38" t="s">
        <v>65</v>
      </c>
      <c r="J26" s="37" t="s">
        <v>111</v>
      </c>
      <c r="K26" s="38" t="s">
        <v>672</v>
      </c>
      <c r="L26" s="39" t="s">
        <v>678</v>
      </c>
      <c r="M26" s="40">
        <v>7</v>
      </c>
      <c r="N26" s="31">
        <f t="shared" si="0"/>
        <v>0.125</v>
      </c>
      <c r="O26" s="31">
        <f t="shared" si="1"/>
        <v>0.33333333333333331</v>
      </c>
      <c r="P26" s="41" t="str">
        <f t="shared" si="2"/>
        <v>участник</v>
      </c>
      <c r="Q26" s="37" t="s">
        <v>729</v>
      </c>
      <c r="R26" s="43" t="s">
        <v>728</v>
      </c>
    </row>
    <row r="27" spans="1:18" x14ac:dyDescent="0.25">
      <c r="A27" s="28">
        <v>17</v>
      </c>
      <c r="B27" s="51" t="s">
        <v>12</v>
      </c>
      <c r="C27" s="34" t="s">
        <v>710</v>
      </c>
      <c r="D27" s="34" t="s">
        <v>743</v>
      </c>
      <c r="E27" s="111" t="s">
        <v>466</v>
      </c>
      <c r="F27" s="72" t="s">
        <v>744</v>
      </c>
      <c r="G27" s="101" t="s">
        <v>44</v>
      </c>
      <c r="H27" s="36" t="s">
        <v>65</v>
      </c>
      <c r="I27" s="38" t="s">
        <v>65</v>
      </c>
      <c r="J27" s="37" t="s">
        <v>111</v>
      </c>
      <c r="K27" s="38" t="s">
        <v>650</v>
      </c>
      <c r="L27" s="39" t="s">
        <v>711</v>
      </c>
      <c r="M27" s="40">
        <v>7</v>
      </c>
      <c r="N27" s="31">
        <f t="shared" si="0"/>
        <v>0.125</v>
      </c>
      <c r="O27" s="31">
        <f t="shared" si="1"/>
        <v>0.33333333333333331</v>
      </c>
      <c r="P27" s="41" t="str">
        <f t="shared" si="2"/>
        <v>участник</v>
      </c>
      <c r="Q27" s="37" t="s">
        <v>727</v>
      </c>
      <c r="R27" s="43" t="s">
        <v>728</v>
      </c>
    </row>
    <row r="28" spans="1:18" x14ac:dyDescent="0.25">
      <c r="A28" s="28">
        <v>18</v>
      </c>
      <c r="B28" s="51" t="s">
        <v>12</v>
      </c>
      <c r="C28" s="34" t="s">
        <v>445</v>
      </c>
      <c r="D28" s="34" t="s">
        <v>120</v>
      </c>
      <c r="E28" s="111" t="s">
        <v>291</v>
      </c>
      <c r="F28" s="72" t="s">
        <v>745</v>
      </c>
      <c r="G28" s="101" t="s">
        <v>44</v>
      </c>
      <c r="H28" s="36" t="s">
        <v>65</v>
      </c>
      <c r="I28" s="38" t="s">
        <v>65</v>
      </c>
      <c r="J28" s="37" t="s">
        <v>111</v>
      </c>
      <c r="K28" s="38" t="s">
        <v>650</v>
      </c>
      <c r="L28" s="39" t="s">
        <v>716</v>
      </c>
      <c r="M28" s="40">
        <v>7</v>
      </c>
      <c r="N28" s="31">
        <f t="shared" si="0"/>
        <v>0.125</v>
      </c>
      <c r="O28" s="31">
        <f t="shared" si="1"/>
        <v>0.33333333333333331</v>
      </c>
      <c r="P28" s="41" t="str">
        <f t="shared" si="2"/>
        <v>участник</v>
      </c>
      <c r="Q28" s="37" t="s">
        <v>727</v>
      </c>
      <c r="R28" s="43" t="s">
        <v>728</v>
      </c>
    </row>
    <row r="29" spans="1:18" x14ac:dyDescent="0.25">
      <c r="A29" s="28">
        <v>19</v>
      </c>
      <c r="B29" s="51" t="s">
        <v>12</v>
      </c>
      <c r="C29" s="34" t="s">
        <v>513</v>
      </c>
      <c r="D29" s="34" t="s">
        <v>718</v>
      </c>
      <c r="E29" s="111" t="s">
        <v>515</v>
      </c>
      <c r="F29" s="72" t="s">
        <v>746</v>
      </c>
      <c r="G29" s="101" t="s">
        <v>44</v>
      </c>
      <c r="H29" s="36" t="s">
        <v>65</v>
      </c>
      <c r="I29" s="38" t="s">
        <v>65</v>
      </c>
      <c r="J29" s="37" t="s">
        <v>111</v>
      </c>
      <c r="K29" s="38" t="s">
        <v>650</v>
      </c>
      <c r="L29" s="39" t="s">
        <v>720</v>
      </c>
      <c r="M29" s="40">
        <v>7</v>
      </c>
      <c r="N29" s="31">
        <f t="shared" si="0"/>
        <v>0.125</v>
      </c>
      <c r="O29" s="31">
        <f t="shared" si="1"/>
        <v>0.33333333333333331</v>
      </c>
      <c r="P29" s="41" t="str">
        <f t="shared" si="2"/>
        <v>участник</v>
      </c>
      <c r="Q29" s="37" t="s">
        <v>727</v>
      </c>
      <c r="R29" s="43" t="s">
        <v>728</v>
      </c>
    </row>
    <row r="30" spans="1:18" x14ac:dyDescent="0.25">
      <c r="A30" s="28">
        <v>20</v>
      </c>
      <c r="B30" s="51" t="s">
        <v>12</v>
      </c>
      <c r="C30" s="34" t="s">
        <v>642</v>
      </c>
      <c r="D30" s="34" t="s">
        <v>161</v>
      </c>
      <c r="E30" s="111" t="s">
        <v>643</v>
      </c>
      <c r="F30" s="72" t="s">
        <v>644</v>
      </c>
      <c r="G30" s="101" t="s">
        <v>44</v>
      </c>
      <c r="H30" s="36" t="s">
        <v>65</v>
      </c>
      <c r="I30" s="36" t="s">
        <v>65</v>
      </c>
      <c r="J30" s="37" t="s">
        <v>42</v>
      </c>
      <c r="K30" s="38">
        <v>4</v>
      </c>
      <c r="L30" s="39" t="s">
        <v>645</v>
      </c>
      <c r="M30" s="40">
        <v>0</v>
      </c>
      <c r="N30" s="31">
        <f t="shared" si="0"/>
        <v>0</v>
      </c>
      <c r="O30" s="31">
        <f t="shared" si="1"/>
        <v>0</v>
      </c>
      <c r="P30" s="41" t="str">
        <f t="shared" si="2"/>
        <v>участник</v>
      </c>
      <c r="Q30" s="37" t="s">
        <v>79</v>
      </c>
      <c r="R30" s="43" t="s">
        <v>43</v>
      </c>
    </row>
    <row r="31" spans="1:18" x14ac:dyDescent="0.25">
      <c r="A31" s="28">
        <v>21</v>
      </c>
      <c r="B31" s="51" t="s">
        <v>12</v>
      </c>
      <c r="C31" s="34" t="s">
        <v>646</v>
      </c>
      <c r="D31" s="34" t="s">
        <v>46</v>
      </c>
      <c r="E31" s="111" t="s">
        <v>232</v>
      </c>
      <c r="F31" s="72" t="s">
        <v>647</v>
      </c>
      <c r="G31" s="101" t="s">
        <v>44</v>
      </c>
      <c r="H31" s="36" t="s">
        <v>65</v>
      </c>
      <c r="I31" s="36" t="s">
        <v>65</v>
      </c>
      <c r="J31" s="37" t="s">
        <v>42</v>
      </c>
      <c r="K31" s="38">
        <v>4</v>
      </c>
      <c r="L31" s="39" t="s">
        <v>648</v>
      </c>
      <c r="M31" s="40">
        <v>0</v>
      </c>
      <c r="N31" s="31">
        <f t="shared" si="0"/>
        <v>0</v>
      </c>
      <c r="O31" s="31">
        <f t="shared" si="1"/>
        <v>0</v>
      </c>
      <c r="P31" s="41" t="str">
        <f t="shared" si="2"/>
        <v>участник</v>
      </c>
      <c r="Q31" s="37" t="s">
        <v>79</v>
      </c>
      <c r="R31" s="43" t="s">
        <v>43</v>
      </c>
    </row>
    <row r="32" spans="1:18" x14ac:dyDescent="0.25">
      <c r="A32" s="28">
        <v>22</v>
      </c>
      <c r="B32" s="51" t="s">
        <v>12</v>
      </c>
      <c r="C32" s="34" t="s">
        <v>674</v>
      </c>
      <c r="D32" s="34" t="s">
        <v>581</v>
      </c>
      <c r="E32" s="111" t="s">
        <v>335</v>
      </c>
      <c r="F32" s="72" t="s">
        <v>747</v>
      </c>
      <c r="G32" s="101" t="s">
        <v>44</v>
      </c>
      <c r="H32" s="36" t="s">
        <v>65</v>
      </c>
      <c r="I32" s="38" t="s">
        <v>65</v>
      </c>
      <c r="J32" s="37" t="s">
        <v>111</v>
      </c>
      <c r="K32" s="38" t="s">
        <v>672</v>
      </c>
      <c r="L32" s="39" t="s">
        <v>675</v>
      </c>
      <c r="M32" s="40">
        <v>0</v>
      </c>
      <c r="N32" s="31">
        <f t="shared" si="0"/>
        <v>0</v>
      </c>
      <c r="O32" s="31">
        <f t="shared" si="1"/>
        <v>0</v>
      </c>
      <c r="P32" s="41" t="str">
        <f t="shared" si="2"/>
        <v>участник</v>
      </c>
      <c r="Q32" s="37" t="s">
        <v>729</v>
      </c>
      <c r="R32" s="43" t="s">
        <v>728</v>
      </c>
    </row>
    <row r="33" spans="1:18" x14ac:dyDescent="0.25">
      <c r="A33" s="28">
        <v>23</v>
      </c>
      <c r="B33" s="51" t="s">
        <v>12</v>
      </c>
      <c r="C33" s="34" t="s">
        <v>679</v>
      </c>
      <c r="D33" s="34" t="s">
        <v>680</v>
      </c>
      <c r="E33" s="111" t="s">
        <v>51</v>
      </c>
      <c r="F33" s="72" t="s">
        <v>748</v>
      </c>
      <c r="G33" s="101" t="s">
        <v>44</v>
      </c>
      <c r="H33" s="36" t="s">
        <v>65</v>
      </c>
      <c r="I33" s="38" t="s">
        <v>65</v>
      </c>
      <c r="J33" s="37" t="s">
        <v>111</v>
      </c>
      <c r="K33" s="38" t="s">
        <v>672</v>
      </c>
      <c r="L33" s="39" t="s">
        <v>681</v>
      </c>
      <c r="M33" s="40">
        <v>0</v>
      </c>
      <c r="N33" s="31">
        <f t="shared" si="0"/>
        <v>0</v>
      </c>
      <c r="O33" s="31">
        <f t="shared" si="1"/>
        <v>0</v>
      </c>
      <c r="P33" s="41" t="str">
        <f t="shared" si="2"/>
        <v>участник</v>
      </c>
      <c r="Q33" s="37" t="s">
        <v>729</v>
      </c>
      <c r="R33" s="43" t="s">
        <v>728</v>
      </c>
    </row>
    <row r="34" spans="1:18" x14ac:dyDescent="0.25">
      <c r="A34" s="28">
        <v>24</v>
      </c>
      <c r="B34" s="51" t="s">
        <v>12</v>
      </c>
      <c r="C34" s="34" t="s">
        <v>682</v>
      </c>
      <c r="D34" s="34" t="s">
        <v>683</v>
      </c>
      <c r="E34" s="111" t="s">
        <v>643</v>
      </c>
      <c r="F34" s="72" t="s">
        <v>749</v>
      </c>
      <c r="G34" s="101" t="s">
        <v>44</v>
      </c>
      <c r="H34" s="36" t="s">
        <v>65</v>
      </c>
      <c r="I34" s="38" t="s">
        <v>65</v>
      </c>
      <c r="J34" s="37" t="s">
        <v>111</v>
      </c>
      <c r="K34" s="38" t="s">
        <v>672</v>
      </c>
      <c r="L34" s="39" t="s">
        <v>684</v>
      </c>
      <c r="M34" s="40">
        <v>0</v>
      </c>
      <c r="N34" s="31">
        <f t="shared" si="0"/>
        <v>0</v>
      </c>
      <c r="O34" s="31">
        <f t="shared" si="1"/>
        <v>0</v>
      </c>
      <c r="P34" s="41" t="str">
        <f t="shared" si="2"/>
        <v>участник</v>
      </c>
      <c r="Q34" s="37" t="s">
        <v>729</v>
      </c>
      <c r="R34" s="43" t="s">
        <v>728</v>
      </c>
    </row>
    <row r="35" spans="1:18" x14ac:dyDescent="0.25">
      <c r="A35" s="28">
        <v>25</v>
      </c>
      <c r="B35" s="51" t="s">
        <v>12</v>
      </c>
      <c r="C35" s="34" t="s">
        <v>685</v>
      </c>
      <c r="D35" s="34" t="s">
        <v>686</v>
      </c>
      <c r="E35" s="111" t="s">
        <v>687</v>
      </c>
      <c r="F35" s="72" t="s">
        <v>750</v>
      </c>
      <c r="G35" s="101" t="s">
        <v>44</v>
      </c>
      <c r="H35" s="36" t="s">
        <v>65</v>
      </c>
      <c r="I35" s="38" t="s">
        <v>65</v>
      </c>
      <c r="J35" s="37" t="s">
        <v>111</v>
      </c>
      <c r="K35" s="38" t="s">
        <v>672</v>
      </c>
      <c r="L35" s="39" t="s">
        <v>688</v>
      </c>
      <c r="M35" s="40">
        <v>0</v>
      </c>
      <c r="N35" s="31">
        <f t="shared" si="0"/>
        <v>0</v>
      </c>
      <c r="O35" s="31">
        <f t="shared" si="1"/>
        <v>0</v>
      </c>
      <c r="P35" s="41" t="str">
        <f t="shared" si="2"/>
        <v>участник</v>
      </c>
      <c r="Q35" s="37" t="s">
        <v>729</v>
      </c>
      <c r="R35" s="43" t="s">
        <v>728</v>
      </c>
    </row>
    <row r="36" spans="1:18" x14ac:dyDescent="0.25">
      <c r="A36" s="28">
        <v>26</v>
      </c>
      <c r="B36" s="51" t="s">
        <v>12</v>
      </c>
      <c r="C36" s="34" t="s">
        <v>691</v>
      </c>
      <c r="D36" s="34" t="s">
        <v>692</v>
      </c>
      <c r="E36" s="111" t="s">
        <v>188</v>
      </c>
      <c r="F36" s="72" t="s">
        <v>751</v>
      </c>
      <c r="G36" s="101" t="s">
        <v>44</v>
      </c>
      <c r="H36" s="36" t="s">
        <v>65</v>
      </c>
      <c r="I36" s="38" t="s">
        <v>281</v>
      </c>
      <c r="J36" s="37" t="s">
        <v>111</v>
      </c>
      <c r="K36" s="38" t="s">
        <v>672</v>
      </c>
      <c r="L36" s="39" t="s">
        <v>693</v>
      </c>
      <c r="M36" s="40">
        <v>0</v>
      </c>
      <c r="N36" s="31">
        <f t="shared" si="0"/>
        <v>0</v>
      </c>
      <c r="O36" s="31">
        <f t="shared" si="1"/>
        <v>0</v>
      </c>
      <c r="P36" s="41" t="str">
        <f t="shared" si="2"/>
        <v>участник</v>
      </c>
      <c r="Q36" s="37" t="s">
        <v>729</v>
      </c>
      <c r="R36" s="43" t="s">
        <v>728</v>
      </c>
    </row>
    <row r="37" spans="1:18" x14ac:dyDescent="0.25">
      <c r="A37" s="28">
        <v>27</v>
      </c>
      <c r="B37" s="51" t="s">
        <v>12</v>
      </c>
      <c r="C37" s="34" t="s">
        <v>694</v>
      </c>
      <c r="D37" s="34" t="s">
        <v>415</v>
      </c>
      <c r="E37" s="111" t="s">
        <v>45</v>
      </c>
      <c r="F37" s="72" t="s">
        <v>752</v>
      </c>
      <c r="G37" s="101" t="s">
        <v>44</v>
      </c>
      <c r="H37" s="36" t="s">
        <v>65</v>
      </c>
      <c r="I37" s="38" t="s">
        <v>65</v>
      </c>
      <c r="J37" s="37" t="s">
        <v>111</v>
      </c>
      <c r="K37" s="38" t="s">
        <v>672</v>
      </c>
      <c r="L37" s="39" t="s">
        <v>695</v>
      </c>
      <c r="M37" s="40">
        <v>0</v>
      </c>
      <c r="N37" s="31">
        <f t="shared" si="0"/>
        <v>0</v>
      </c>
      <c r="O37" s="31">
        <f t="shared" si="1"/>
        <v>0</v>
      </c>
      <c r="P37" s="41" t="str">
        <f t="shared" si="2"/>
        <v>участник</v>
      </c>
      <c r="Q37" s="37" t="s">
        <v>729</v>
      </c>
      <c r="R37" s="43" t="s">
        <v>728</v>
      </c>
    </row>
    <row r="38" spans="1:18" x14ac:dyDescent="0.25">
      <c r="A38" s="28">
        <v>28</v>
      </c>
      <c r="B38" s="51" t="s">
        <v>12</v>
      </c>
      <c r="C38" s="34" t="s">
        <v>700</v>
      </c>
      <c r="D38" s="34" t="s">
        <v>639</v>
      </c>
      <c r="E38" s="111" t="s">
        <v>442</v>
      </c>
      <c r="F38" s="75">
        <v>42210</v>
      </c>
      <c r="G38" s="101" t="s">
        <v>44</v>
      </c>
      <c r="H38" s="36" t="s">
        <v>65</v>
      </c>
      <c r="I38" s="46" t="s">
        <v>65</v>
      </c>
      <c r="J38" s="45" t="s">
        <v>111</v>
      </c>
      <c r="K38" s="46" t="s">
        <v>672</v>
      </c>
      <c r="L38" s="39" t="s">
        <v>701</v>
      </c>
      <c r="M38" s="40">
        <v>0</v>
      </c>
      <c r="N38" s="31">
        <f t="shared" si="0"/>
        <v>0</v>
      </c>
      <c r="O38" s="31">
        <f t="shared" si="1"/>
        <v>0</v>
      </c>
      <c r="P38" s="41" t="str">
        <f t="shared" si="2"/>
        <v>участник</v>
      </c>
      <c r="Q38" s="37" t="s">
        <v>729</v>
      </c>
      <c r="R38" s="43" t="s">
        <v>728</v>
      </c>
    </row>
    <row r="39" spans="1:18" x14ac:dyDescent="0.25">
      <c r="A39" s="28">
        <v>29</v>
      </c>
      <c r="B39" s="51" t="s">
        <v>12</v>
      </c>
      <c r="C39" s="34" t="s">
        <v>702</v>
      </c>
      <c r="D39" s="34" t="s">
        <v>58</v>
      </c>
      <c r="E39" s="111" t="s">
        <v>291</v>
      </c>
      <c r="F39" s="72" t="s">
        <v>753</v>
      </c>
      <c r="G39" s="101" t="s">
        <v>44</v>
      </c>
      <c r="H39" s="36" t="s">
        <v>65</v>
      </c>
      <c r="I39" s="38" t="s">
        <v>65</v>
      </c>
      <c r="J39" s="37" t="s">
        <v>111</v>
      </c>
      <c r="K39" s="38" t="s">
        <v>672</v>
      </c>
      <c r="L39" s="39" t="s">
        <v>703</v>
      </c>
      <c r="M39" s="40">
        <v>0</v>
      </c>
      <c r="N39" s="31">
        <f t="shared" si="0"/>
        <v>0</v>
      </c>
      <c r="O39" s="31">
        <f t="shared" si="1"/>
        <v>0</v>
      </c>
      <c r="P39" s="41" t="str">
        <f t="shared" si="2"/>
        <v>участник</v>
      </c>
      <c r="Q39" s="37" t="s">
        <v>729</v>
      </c>
      <c r="R39" s="43" t="s">
        <v>728</v>
      </c>
    </row>
    <row r="40" spans="1:18" x14ac:dyDescent="0.25">
      <c r="A40" s="28">
        <v>30</v>
      </c>
      <c r="B40" s="51" t="s">
        <v>12</v>
      </c>
      <c r="C40" s="34" t="s">
        <v>704</v>
      </c>
      <c r="D40" s="34" t="s">
        <v>705</v>
      </c>
      <c r="E40" s="111" t="s">
        <v>706</v>
      </c>
      <c r="F40" s="72" t="s">
        <v>754</v>
      </c>
      <c r="G40" s="101" t="s">
        <v>44</v>
      </c>
      <c r="H40" s="36" t="s">
        <v>65</v>
      </c>
      <c r="I40" s="38" t="s">
        <v>65</v>
      </c>
      <c r="J40" s="37" t="s">
        <v>42</v>
      </c>
      <c r="K40" s="38">
        <v>4</v>
      </c>
      <c r="L40" s="39" t="s">
        <v>707</v>
      </c>
      <c r="M40" s="40">
        <v>0</v>
      </c>
      <c r="N40" s="31">
        <f t="shared" si="0"/>
        <v>0</v>
      </c>
      <c r="O40" s="31">
        <f t="shared" si="1"/>
        <v>0</v>
      </c>
      <c r="P40" s="41" t="str">
        <f t="shared" si="2"/>
        <v>участник</v>
      </c>
      <c r="Q40" s="37" t="s">
        <v>79</v>
      </c>
      <c r="R40" s="43" t="s">
        <v>43</v>
      </c>
    </row>
    <row r="42" spans="1:18" x14ac:dyDescent="0.25">
      <c r="C42" s="10" t="s">
        <v>757</v>
      </c>
      <c r="G42" s="10" t="s">
        <v>758</v>
      </c>
    </row>
    <row r="44" spans="1:18" x14ac:dyDescent="0.25">
      <c r="C44" s="10" t="s">
        <v>759</v>
      </c>
    </row>
  </sheetData>
  <protectedRanges>
    <protectedRange sqref="N11:N13" name="Диапазон1_3_1_2"/>
    <protectedRange sqref="O11:O13" name="Диапазон1_1_1_1_2"/>
    <protectedRange sqref="P11:P19" name="Диапазон1_2_1_1_1_2"/>
    <protectedRange sqref="N14:N40" name="Диапазон1_3_1_3_1"/>
    <protectedRange sqref="O14:O40" name="Диапазон1_1_1_1_3_1"/>
    <protectedRange sqref="P20:P40" name="Диапазон1_2_1_1_1_3_1"/>
  </protectedRanges>
  <autoFilter ref="A10:R10"/>
  <mergeCells count="3">
    <mergeCell ref="A1:R1"/>
    <mergeCell ref="C2:P2"/>
    <mergeCell ref="C9:D9"/>
  </mergeCells>
  <conditionalFormatting sqref="C4:C5">
    <cfRule type="expression" dxfId="20" priority="3" stopIfTrue="1">
      <formula>ISBLANK(C4)</formula>
    </cfRule>
  </conditionalFormatting>
  <conditionalFormatting sqref="C8">
    <cfRule type="expression" dxfId="19" priority="2" stopIfTrue="1">
      <formula>ISBLANK(C8)</formula>
    </cfRule>
  </conditionalFormatting>
  <conditionalFormatting sqref="E9">
    <cfRule type="expression" dxfId="18" priority="1" stopIfTrue="1">
      <formula>ISBLANK(E9)</formula>
    </cfRule>
  </conditionalFormatting>
  <dataValidations count="1">
    <dataValidation allowBlank="1" showInputMessage="1" showErrorMessage="1" sqref="C4:C8 A4:A8 E9 F4:F8 E6:E7 B10:F10 C14:F14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7"/>
  <sheetViews>
    <sheetView topLeftCell="A30" zoomScaleNormal="100" workbookViewId="0">
      <selection activeCell="M11" sqref="M11:M62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71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13.85546875" style="71" customWidth="1"/>
    <col min="12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64" bestFit="1" customWidth="1"/>
    <col min="18" max="18" width="12.85546875" style="70" customWidth="1"/>
    <col min="19" max="16384" width="9.140625" style="10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1" ht="32.25" customHeight="1" x14ac:dyDescent="0.25">
      <c r="B2" s="11"/>
      <c r="C2" s="117" t="s">
        <v>459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" t="s">
        <v>31</v>
      </c>
      <c r="R2" s="65">
        <v>52</v>
      </c>
    </row>
    <row r="3" spans="1:21" x14ac:dyDescent="0.25">
      <c r="B3" s="11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1"/>
      <c r="R3" s="65"/>
    </row>
    <row r="4" spans="1:21" x14ac:dyDescent="0.25">
      <c r="A4" s="49" t="s">
        <v>0</v>
      </c>
      <c r="B4" s="15"/>
      <c r="C4" s="49" t="s">
        <v>89</v>
      </c>
      <c r="E4" s="16" t="s">
        <v>21</v>
      </c>
      <c r="F4" s="17"/>
      <c r="K4" s="10"/>
      <c r="Q4" s="60" t="s">
        <v>32</v>
      </c>
      <c r="R4" s="24">
        <f>COUNTIF(P11:P60,"победитель")</f>
        <v>1</v>
      </c>
    </row>
    <row r="5" spans="1:21" x14ac:dyDescent="0.25">
      <c r="A5" s="49" t="s">
        <v>36</v>
      </c>
      <c r="B5" s="15"/>
      <c r="C5" s="49" t="s">
        <v>12</v>
      </c>
      <c r="E5" s="16" t="s">
        <v>22</v>
      </c>
      <c r="F5" s="17"/>
      <c r="K5" s="10"/>
      <c r="Q5" s="60" t="s">
        <v>33</v>
      </c>
      <c r="R5" s="65">
        <v>17</v>
      </c>
    </row>
    <row r="6" spans="1:21" x14ac:dyDescent="0.25">
      <c r="A6" s="49" t="s">
        <v>1</v>
      </c>
      <c r="B6" s="15"/>
      <c r="C6" s="49" t="s">
        <v>40</v>
      </c>
      <c r="E6" s="17"/>
      <c r="F6" s="17"/>
      <c r="K6" s="10"/>
      <c r="Q6" s="60" t="s">
        <v>34</v>
      </c>
      <c r="R6" s="65">
        <v>34</v>
      </c>
    </row>
    <row r="7" spans="1:21" x14ac:dyDescent="0.25">
      <c r="A7" s="49" t="s">
        <v>5</v>
      </c>
      <c r="B7" s="15"/>
      <c r="C7" s="49">
        <v>5</v>
      </c>
      <c r="E7" s="17"/>
      <c r="F7" s="17"/>
      <c r="K7" s="10"/>
      <c r="P7" s="20"/>
      <c r="Q7" s="60" t="s">
        <v>24</v>
      </c>
      <c r="R7" s="66">
        <v>0.45</v>
      </c>
    </row>
    <row r="8" spans="1:21" x14ac:dyDescent="0.25">
      <c r="A8" s="49" t="s">
        <v>7</v>
      </c>
      <c r="B8" s="15"/>
      <c r="C8" s="50">
        <v>45977</v>
      </c>
      <c r="F8" s="17"/>
      <c r="K8" s="10"/>
      <c r="Q8" s="61" t="s">
        <v>30</v>
      </c>
      <c r="R8" s="66">
        <f>(R4+R5)/R2</f>
        <v>0.34615384615384615</v>
      </c>
    </row>
    <row r="9" spans="1:21" x14ac:dyDescent="0.25">
      <c r="C9" s="118" t="s">
        <v>23</v>
      </c>
      <c r="D9" s="118"/>
      <c r="E9" s="14">
        <v>56</v>
      </c>
      <c r="G9" s="18" t="s">
        <v>41</v>
      </c>
      <c r="H9" s="56">
        <f>E9/2</f>
        <v>28</v>
      </c>
      <c r="J9" s="23" t="s">
        <v>13</v>
      </c>
      <c r="K9" s="19">
        <f>MAX(M11:M60)</f>
        <v>56</v>
      </c>
      <c r="L9" s="25" t="str">
        <f>IF(K9*100/E9&gt;=50,"победитель","участник")</f>
        <v>победитель</v>
      </c>
      <c r="M9" s="52"/>
      <c r="P9" s="26">
        <f>R8-45%</f>
        <v>-0.10384615384615387</v>
      </c>
      <c r="Q9" s="60" t="s">
        <v>25</v>
      </c>
      <c r="R9" s="6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62" t="s">
        <v>11</v>
      </c>
      <c r="R10" s="68" t="s">
        <v>37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175</v>
      </c>
      <c r="D11" s="34" t="s">
        <v>176</v>
      </c>
      <c r="E11" s="34" t="s">
        <v>177</v>
      </c>
      <c r="F11" s="72" t="s">
        <v>178</v>
      </c>
      <c r="G11" s="36" t="s">
        <v>44</v>
      </c>
      <c r="H11" s="36" t="s">
        <v>65</v>
      </c>
      <c r="I11" s="37" t="s">
        <v>65</v>
      </c>
      <c r="J11" s="37" t="s">
        <v>111</v>
      </c>
      <c r="K11" s="38" t="s">
        <v>117</v>
      </c>
      <c r="L11" s="39" t="s">
        <v>179</v>
      </c>
      <c r="M11" s="40">
        <v>56</v>
      </c>
      <c r="N11" s="31">
        <f>IF(M11="","",M11/$E$9)</f>
        <v>1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321</v>
      </c>
      <c r="R11" s="51" t="s">
        <v>111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119</v>
      </c>
      <c r="D12" s="34" t="s">
        <v>120</v>
      </c>
      <c r="E12" s="34" t="s">
        <v>121</v>
      </c>
      <c r="F12" s="75" t="s">
        <v>122</v>
      </c>
      <c r="G12" s="36" t="s">
        <v>44</v>
      </c>
      <c r="H12" s="36" t="s">
        <v>65</v>
      </c>
      <c r="I12" s="45" t="s">
        <v>65</v>
      </c>
      <c r="J12" s="45" t="s">
        <v>111</v>
      </c>
      <c r="K12" s="46" t="s">
        <v>117</v>
      </c>
      <c r="L12" s="39" t="s">
        <v>123</v>
      </c>
      <c r="M12" s="40">
        <v>45</v>
      </c>
      <c r="N12" s="31">
        <f>IF(M12="","",M12/$E$9)</f>
        <v>0.8035714285714286</v>
      </c>
      <c r="O12" s="31">
        <f>IF(M12="","",M12/$K$9)</f>
        <v>0.8035714285714286</v>
      </c>
      <c r="P12" s="41" t="str">
        <f>IF(M12="","",IF($K$9=M12,$L$9,IF(M12&gt;=$H$9,"призер","участник")))</f>
        <v>призер</v>
      </c>
      <c r="Q12" s="37" t="s">
        <v>321</v>
      </c>
      <c r="R12" s="51" t="s">
        <v>111</v>
      </c>
    </row>
    <row r="13" spans="1:21" x14ac:dyDescent="0.25">
      <c r="A13" s="28">
        <v>3</v>
      </c>
      <c r="B13" s="51" t="s">
        <v>12</v>
      </c>
      <c r="C13" s="34" t="s">
        <v>265</v>
      </c>
      <c r="D13" s="34" t="s">
        <v>266</v>
      </c>
      <c r="E13" s="34" t="s">
        <v>267</v>
      </c>
      <c r="F13" s="72" t="s">
        <v>268</v>
      </c>
      <c r="G13" s="42" t="s">
        <v>44</v>
      </c>
      <c r="H13" s="42" t="s">
        <v>65</v>
      </c>
      <c r="I13" s="37" t="s">
        <v>65</v>
      </c>
      <c r="J13" s="37" t="s">
        <v>111</v>
      </c>
      <c r="K13" s="38" t="s">
        <v>117</v>
      </c>
      <c r="L13" s="39" t="s">
        <v>269</v>
      </c>
      <c r="M13" s="40">
        <v>45</v>
      </c>
      <c r="N13" s="31">
        <f>IF(M13="","",M13/$E$9)</f>
        <v>0.8035714285714286</v>
      </c>
      <c r="O13" s="31">
        <f>IF(M13="","",M13/$K$9)</f>
        <v>0.8035714285714286</v>
      </c>
      <c r="P13" s="41" t="str">
        <f>IF(M13="","",IF($K$9=M13,$L$9,IF(M13&gt;=$H$9,"призер","участник")))</f>
        <v>призер</v>
      </c>
      <c r="Q13" s="37" t="s">
        <v>321</v>
      </c>
      <c r="R13" s="51" t="s">
        <v>111</v>
      </c>
    </row>
    <row r="14" spans="1:21" x14ac:dyDescent="0.25">
      <c r="A14" s="28">
        <v>4</v>
      </c>
      <c r="B14" s="51" t="s">
        <v>12</v>
      </c>
      <c r="C14" s="34" t="s">
        <v>143</v>
      </c>
      <c r="D14" s="34" t="s">
        <v>144</v>
      </c>
      <c r="E14" s="34" t="s">
        <v>145</v>
      </c>
      <c r="F14" s="72" t="s">
        <v>146</v>
      </c>
      <c r="G14" s="36" t="s">
        <v>44</v>
      </c>
      <c r="H14" s="36" t="s">
        <v>65</v>
      </c>
      <c r="I14" s="37" t="s">
        <v>65</v>
      </c>
      <c r="J14" s="37" t="s">
        <v>111</v>
      </c>
      <c r="K14" s="38" t="s">
        <v>117</v>
      </c>
      <c r="L14" s="39" t="s">
        <v>147</v>
      </c>
      <c r="M14" s="40">
        <v>42</v>
      </c>
      <c r="N14" s="31">
        <f>IF(M14="","",M14/$E$9)</f>
        <v>0.75</v>
      </c>
      <c r="O14" s="31">
        <f>IF(M14="","",M14/$K$9)</f>
        <v>0.75</v>
      </c>
      <c r="P14" s="41" t="str">
        <f>IF(M14="","",IF($K$9=M14,$L$9,IF(M14&gt;=$H$9,"призер","участник")))</f>
        <v>призер</v>
      </c>
      <c r="Q14" s="37" t="s">
        <v>321</v>
      </c>
      <c r="R14" s="51" t="s">
        <v>111</v>
      </c>
    </row>
    <row r="15" spans="1:21" x14ac:dyDescent="0.25">
      <c r="A15" s="28">
        <v>5</v>
      </c>
      <c r="B15" s="51" t="s">
        <v>12</v>
      </c>
      <c r="C15" s="34" t="s">
        <v>156</v>
      </c>
      <c r="D15" s="34" t="s">
        <v>157</v>
      </c>
      <c r="E15" s="34" t="s">
        <v>158</v>
      </c>
      <c r="F15" s="72">
        <v>41986</v>
      </c>
      <c r="G15" s="36" t="s">
        <v>44</v>
      </c>
      <c r="H15" s="36" t="s">
        <v>65</v>
      </c>
      <c r="I15" s="37" t="s">
        <v>65</v>
      </c>
      <c r="J15" s="37" t="s">
        <v>111</v>
      </c>
      <c r="K15" s="38" t="s">
        <v>117</v>
      </c>
      <c r="L15" s="39" t="s">
        <v>159</v>
      </c>
      <c r="M15" s="40">
        <v>35</v>
      </c>
      <c r="N15" s="31">
        <f>IF(M15="","",M15/$E$9)</f>
        <v>0.625</v>
      </c>
      <c r="O15" s="31">
        <f>IF(M15="","",M15/$K$9)</f>
        <v>0.625</v>
      </c>
      <c r="P15" s="41" t="str">
        <f>IF(M15="","",IF($K$9=M15,$L$9,IF(M15&gt;=$H$9,"призер","участник")))</f>
        <v>призер</v>
      </c>
      <c r="Q15" s="37" t="s">
        <v>321</v>
      </c>
      <c r="R15" s="51" t="s">
        <v>111</v>
      </c>
    </row>
    <row r="16" spans="1:21" x14ac:dyDescent="0.25">
      <c r="A16" s="28">
        <v>6</v>
      </c>
      <c r="B16" s="51" t="s">
        <v>12</v>
      </c>
      <c r="C16" s="34" t="s">
        <v>246</v>
      </c>
      <c r="D16" s="34" t="s">
        <v>247</v>
      </c>
      <c r="E16" s="34" t="s">
        <v>232</v>
      </c>
      <c r="F16" s="72" t="s">
        <v>248</v>
      </c>
      <c r="G16" s="36" t="s">
        <v>44</v>
      </c>
      <c r="H16" s="36" t="s">
        <v>65</v>
      </c>
      <c r="I16" s="37" t="s">
        <v>65</v>
      </c>
      <c r="J16" s="37" t="s">
        <v>111</v>
      </c>
      <c r="K16" s="38" t="s">
        <v>117</v>
      </c>
      <c r="L16" s="39" t="s">
        <v>249</v>
      </c>
      <c r="M16" s="40">
        <v>35</v>
      </c>
      <c r="N16" s="31">
        <f>IF(M16="","",M16/$E$9)</f>
        <v>0.625</v>
      </c>
      <c r="O16" s="31">
        <f>IF(M16="","",M16/$K$9)</f>
        <v>0.625</v>
      </c>
      <c r="P16" s="41" t="str">
        <f>IF(M16="","",IF($K$9=M16,$L$9,IF(M16&gt;=$H$9,"призер","участник")))</f>
        <v>призер</v>
      </c>
      <c r="Q16" s="37" t="s">
        <v>321</v>
      </c>
      <c r="R16" s="51" t="s">
        <v>111</v>
      </c>
    </row>
    <row r="17" spans="1:18" x14ac:dyDescent="0.25">
      <c r="A17" s="28">
        <v>7</v>
      </c>
      <c r="B17" s="51" t="s">
        <v>12</v>
      </c>
      <c r="C17" s="34" t="s">
        <v>278</v>
      </c>
      <c r="D17" s="34" t="s">
        <v>279</v>
      </c>
      <c r="E17" s="34" t="s">
        <v>72</v>
      </c>
      <c r="F17" s="72" t="s">
        <v>280</v>
      </c>
      <c r="G17" s="36" t="s">
        <v>44</v>
      </c>
      <c r="H17" s="36" t="s">
        <v>65</v>
      </c>
      <c r="I17" s="37" t="s">
        <v>281</v>
      </c>
      <c r="J17" s="37" t="s">
        <v>111</v>
      </c>
      <c r="K17" s="38" t="s">
        <v>112</v>
      </c>
      <c r="L17" s="39" t="s">
        <v>282</v>
      </c>
      <c r="M17" s="40">
        <v>31</v>
      </c>
      <c r="N17" s="31">
        <f>IF(M17="","",M17/$E$9)</f>
        <v>0.5535714285714286</v>
      </c>
      <c r="O17" s="31">
        <f>IF(M17="","",M17/$K$9)</f>
        <v>0.5535714285714286</v>
      </c>
      <c r="P17" s="41" t="str">
        <f>IF(M17="","",IF($K$9=M17,$L$9,IF(M17&gt;=$H$9,"призер","участник")))</f>
        <v>призер</v>
      </c>
      <c r="Q17" s="37" t="s">
        <v>320</v>
      </c>
      <c r="R17" s="51" t="s">
        <v>111</v>
      </c>
    </row>
    <row r="18" spans="1:18" x14ac:dyDescent="0.25">
      <c r="A18" s="28">
        <v>8</v>
      </c>
      <c r="B18" s="51" t="s">
        <v>12</v>
      </c>
      <c r="C18" s="34" t="s">
        <v>253</v>
      </c>
      <c r="D18" s="34" t="s">
        <v>254</v>
      </c>
      <c r="E18" s="34" t="s">
        <v>255</v>
      </c>
      <c r="F18" s="72">
        <v>41368</v>
      </c>
      <c r="G18" s="36" t="s">
        <v>44</v>
      </c>
      <c r="H18" s="36" t="s">
        <v>65</v>
      </c>
      <c r="I18" s="37" t="s">
        <v>65</v>
      </c>
      <c r="J18" s="37" t="s">
        <v>111</v>
      </c>
      <c r="K18" s="38" t="s">
        <v>117</v>
      </c>
      <c r="L18" s="39" t="s">
        <v>256</v>
      </c>
      <c r="M18" s="40">
        <v>28</v>
      </c>
      <c r="N18" s="31">
        <f>IF(M18="","",M18/$E$9)</f>
        <v>0.5</v>
      </c>
      <c r="O18" s="31">
        <f>IF(M18="","",M18/$K$9)</f>
        <v>0.5</v>
      </c>
      <c r="P18" s="41" t="str">
        <f>IF(M18="","",IF($K$9=M18,$L$9,IF(M18&gt;=$H$9,"призер","участник")))</f>
        <v>призер</v>
      </c>
      <c r="Q18" s="37" t="s">
        <v>321</v>
      </c>
      <c r="R18" s="51" t="s">
        <v>111</v>
      </c>
    </row>
    <row r="19" spans="1:18" x14ac:dyDescent="0.25">
      <c r="A19" s="28">
        <v>9</v>
      </c>
      <c r="B19" s="51" t="s">
        <v>12</v>
      </c>
      <c r="C19" s="34" t="s">
        <v>300</v>
      </c>
      <c r="D19" s="34" t="s">
        <v>301</v>
      </c>
      <c r="E19" s="34" t="s">
        <v>70</v>
      </c>
      <c r="F19" s="72" t="s">
        <v>302</v>
      </c>
      <c r="G19" s="36" t="s">
        <v>44</v>
      </c>
      <c r="H19" s="36" t="s">
        <v>65</v>
      </c>
      <c r="I19" s="37" t="s">
        <v>65</v>
      </c>
      <c r="J19" s="37" t="s">
        <v>111</v>
      </c>
      <c r="K19" s="38" t="s">
        <v>117</v>
      </c>
      <c r="L19" s="39" t="s">
        <v>303</v>
      </c>
      <c r="M19" s="40">
        <v>28</v>
      </c>
      <c r="N19" s="31">
        <f>IF(M19="","",M19/$E$9)</f>
        <v>0.5</v>
      </c>
      <c r="O19" s="31">
        <f>IF(M19="","",M19/$K$9)</f>
        <v>0.5</v>
      </c>
      <c r="P19" s="41" t="str">
        <f>IF(M19="","",IF($K$9=M19,$L$9,IF(M19&gt;=$H$9,"призер","участник")))</f>
        <v>призер</v>
      </c>
      <c r="Q19" s="37" t="s">
        <v>321</v>
      </c>
      <c r="R19" s="51" t="s">
        <v>111</v>
      </c>
    </row>
    <row r="20" spans="1:18" x14ac:dyDescent="0.25">
      <c r="A20" s="28">
        <v>16</v>
      </c>
      <c r="B20" s="51" t="s">
        <v>12</v>
      </c>
      <c r="C20" s="34" t="s">
        <v>294</v>
      </c>
      <c r="D20" s="34" t="s">
        <v>298</v>
      </c>
      <c r="E20" s="34" t="s">
        <v>158</v>
      </c>
      <c r="F20" s="72">
        <v>41933</v>
      </c>
      <c r="G20" s="42" t="s">
        <v>44</v>
      </c>
      <c r="H20" s="42" t="s">
        <v>65</v>
      </c>
      <c r="I20" s="37" t="s">
        <v>65</v>
      </c>
      <c r="J20" s="37" t="s">
        <v>42</v>
      </c>
      <c r="K20" s="38">
        <v>5</v>
      </c>
      <c r="L20" s="39" t="s">
        <v>299</v>
      </c>
      <c r="M20" s="40">
        <v>21</v>
      </c>
      <c r="N20" s="31">
        <f>IF(M20="","",M20/$E$9)</f>
        <v>0.375</v>
      </c>
      <c r="O20" s="31">
        <f>IF(M20="","",M20/$K$9)</f>
        <v>0.375</v>
      </c>
      <c r="P20" s="41" t="s">
        <v>322</v>
      </c>
      <c r="Q20" s="37" t="s">
        <v>761</v>
      </c>
      <c r="R20" s="51" t="s">
        <v>43</v>
      </c>
    </row>
    <row r="21" spans="1:18" x14ac:dyDescent="0.25">
      <c r="A21" s="28">
        <v>10</v>
      </c>
      <c r="B21" s="51" t="s">
        <v>12</v>
      </c>
      <c r="C21" s="34" t="s">
        <v>134</v>
      </c>
      <c r="D21" s="34" t="s">
        <v>81</v>
      </c>
      <c r="E21" s="34" t="s">
        <v>135</v>
      </c>
      <c r="F21" s="72" t="s">
        <v>136</v>
      </c>
      <c r="G21" s="36" t="s">
        <v>44</v>
      </c>
      <c r="H21" s="36" t="s">
        <v>65</v>
      </c>
      <c r="I21" s="37" t="s">
        <v>65</v>
      </c>
      <c r="J21" s="37" t="s">
        <v>111</v>
      </c>
      <c r="K21" s="38" t="s">
        <v>112</v>
      </c>
      <c r="L21" s="39" t="s">
        <v>137</v>
      </c>
      <c r="M21" s="40">
        <v>21</v>
      </c>
      <c r="N21" s="31">
        <f>IF(M21="","",M21/$E$9)</f>
        <v>0.375</v>
      </c>
      <c r="O21" s="31">
        <f>IF(M21="","",M21/$K$9)</f>
        <v>0.375</v>
      </c>
      <c r="P21" s="41" t="s">
        <v>322</v>
      </c>
      <c r="Q21" s="37" t="s">
        <v>320</v>
      </c>
      <c r="R21" s="51" t="s">
        <v>111</v>
      </c>
    </row>
    <row r="22" spans="1:18" x14ac:dyDescent="0.25">
      <c r="A22" s="28">
        <v>12</v>
      </c>
      <c r="B22" s="51" t="s">
        <v>12</v>
      </c>
      <c r="C22" s="34" t="s">
        <v>201</v>
      </c>
      <c r="D22" s="34" t="s">
        <v>202</v>
      </c>
      <c r="E22" s="34" t="s">
        <v>203</v>
      </c>
      <c r="F22" s="72" t="s">
        <v>204</v>
      </c>
      <c r="G22" s="36" t="s">
        <v>44</v>
      </c>
      <c r="H22" s="36" t="s">
        <v>65</v>
      </c>
      <c r="I22" s="37" t="s">
        <v>65</v>
      </c>
      <c r="J22" s="37" t="s">
        <v>111</v>
      </c>
      <c r="K22" s="38" t="s">
        <v>112</v>
      </c>
      <c r="L22" s="39" t="s">
        <v>205</v>
      </c>
      <c r="M22" s="40">
        <v>21</v>
      </c>
      <c r="N22" s="31">
        <f>IF(M22="","",M22/$E$9)</f>
        <v>0.375</v>
      </c>
      <c r="O22" s="31">
        <f>IF(M22="","",M22/$K$9)</f>
        <v>0.375</v>
      </c>
      <c r="P22" s="41" t="s">
        <v>322</v>
      </c>
      <c r="Q22" s="37" t="s">
        <v>320</v>
      </c>
      <c r="R22" s="51" t="s">
        <v>111</v>
      </c>
    </row>
    <row r="23" spans="1:18" x14ac:dyDescent="0.25">
      <c r="A23" s="28">
        <v>13</v>
      </c>
      <c r="B23" s="51" t="s">
        <v>12</v>
      </c>
      <c r="C23" s="34" t="s">
        <v>206</v>
      </c>
      <c r="D23" s="34" t="s">
        <v>207</v>
      </c>
      <c r="E23" s="34" t="s">
        <v>182</v>
      </c>
      <c r="F23" s="72" t="s">
        <v>208</v>
      </c>
      <c r="G23" s="36" t="s">
        <v>44</v>
      </c>
      <c r="H23" s="36" t="s">
        <v>65</v>
      </c>
      <c r="I23" s="37" t="s">
        <v>65</v>
      </c>
      <c r="J23" s="37" t="s">
        <v>111</v>
      </c>
      <c r="K23" s="38" t="s">
        <v>112</v>
      </c>
      <c r="L23" s="39" t="s">
        <v>209</v>
      </c>
      <c r="M23" s="40">
        <v>21</v>
      </c>
      <c r="N23" s="31">
        <f>IF(M23="","",M23/$E$9)</f>
        <v>0.375</v>
      </c>
      <c r="O23" s="31">
        <f>IF(M23="","",M23/$K$9)</f>
        <v>0.375</v>
      </c>
      <c r="P23" s="41" t="s">
        <v>322</v>
      </c>
      <c r="Q23" s="37" t="s">
        <v>320</v>
      </c>
      <c r="R23" s="51" t="s">
        <v>111</v>
      </c>
    </row>
    <row r="24" spans="1:18" x14ac:dyDescent="0.25">
      <c r="A24" s="28">
        <v>15</v>
      </c>
      <c r="B24" s="51" t="s">
        <v>12</v>
      </c>
      <c r="C24" s="34" t="s">
        <v>230</v>
      </c>
      <c r="D24" s="34" t="s">
        <v>231</v>
      </c>
      <c r="E24" s="34" t="s">
        <v>232</v>
      </c>
      <c r="F24" s="72" t="s">
        <v>233</v>
      </c>
      <c r="G24" s="36" t="s">
        <v>44</v>
      </c>
      <c r="H24" s="36" t="s">
        <v>65</v>
      </c>
      <c r="I24" s="37" t="s">
        <v>65</v>
      </c>
      <c r="J24" s="37" t="s">
        <v>111</v>
      </c>
      <c r="K24" s="38" t="s">
        <v>112</v>
      </c>
      <c r="L24" s="39" t="s">
        <v>234</v>
      </c>
      <c r="M24" s="40">
        <v>21</v>
      </c>
      <c r="N24" s="31">
        <f>IF(M24="","",M24/$E$9)</f>
        <v>0.375</v>
      </c>
      <c r="O24" s="31">
        <f>IF(M24="","",M24/$K$9)</f>
        <v>0.375</v>
      </c>
      <c r="P24" s="41" t="s">
        <v>322</v>
      </c>
      <c r="Q24" s="37" t="s">
        <v>320</v>
      </c>
      <c r="R24" s="51" t="s">
        <v>111</v>
      </c>
    </row>
    <row r="25" spans="1:18" x14ac:dyDescent="0.25">
      <c r="A25" s="28">
        <v>11</v>
      </c>
      <c r="B25" s="51" t="s">
        <v>12</v>
      </c>
      <c r="C25" s="34" t="s">
        <v>148</v>
      </c>
      <c r="D25" s="34" t="s">
        <v>149</v>
      </c>
      <c r="E25" s="34" t="s">
        <v>150</v>
      </c>
      <c r="F25" s="72" t="s">
        <v>151</v>
      </c>
      <c r="G25" s="36" t="s">
        <v>44</v>
      </c>
      <c r="H25" s="36" t="s">
        <v>65</v>
      </c>
      <c r="I25" s="37" t="s">
        <v>65</v>
      </c>
      <c r="J25" s="37" t="s">
        <v>111</v>
      </c>
      <c r="K25" s="38" t="s">
        <v>117</v>
      </c>
      <c r="L25" s="39" t="s">
        <v>152</v>
      </c>
      <c r="M25" s="40">
        <v>21</v>
      </c>
      <c r="N25" s="31">
        <f>IF(M25="","",M25/$E$9)</f>
        <v>0.375</v>
      </c>
      <c r="O25" s="31">
        <f>IF(M25="","",M25/$K$9)</f>
        <v>0.375</v>
      </c>
      <c r="P25" s="41" t="s">
        <v>322</v>
      </c>
      <c r="Q25" s="37" t="s">
        <v>321</v>
      </c>
      <c r="R25" s="51" t="s">
        <v>111</v>
      </c>
    </row>
    <row r="26" spans="1:18" x14ac:dyDescent="0.25">
      <c r="A26" s="28">
        <v>14</v>
      </c>
      <c r="B26" s="51" t="s">
        <v>12</v>
      </c>
      <c r="C26" s="34" t="s">
        <v>210</v>
      </c>
      <c r="D26" s="34" t="s">
        <v>211</v>
      </c>
      <c r="E26" s="34" t="s">
        <v>212</v>
      </c>
      <c r="F26" s="72">
        <v>41745</v>
      </c>
      <c r="G26" s="36" t="s">
        <v>44</v>
      </c>
      <c r="H26" s="36" t="s">
        <v>65</v>
      </c>
      <c r="I26" s="37" t="s">
        <v>65</v>
      </c>
      <c r="J26" s="37" t="s">
        <v>111</v>
      </c>
      <c r="K26" s="38" t="s">
        <v>117</v>
      </c>
      <c r="L26" s="39" t="s">
        <v>213</v>
      </c>
      <c r="M26" s="40">
        <v>21</v>
      </c>
      <c r="N26" s="31">
        <f>IF(M26="","",M26/$E$9)</f>
        <v>0.375</v>
      </c>
      <c r="O26" s="31">
        <f>IF(M26="","",M26/$K$9)</f>
        <v>0.375</v>
      </c>
      <c r="P26" s="41" t="s">
        <v>322</v>
      </c>
      <c r="Q26" s="37" t="s">
        <v>321</v>
      </c>
      <c r="R26" s="51" t="s">
        <v>111</v>
      </c>
    </row>
    <row r="27" spans="1:18" x14ac:dyDescent="0.25">
      <c r="A27" s="28">
        <v>17</v>
      </c>
      <c r="B27" s="51" t="s">
        <v>12</v>
      </c>
      <c r="C27" s="34" t="s">
        <v>160</v>
      </c>
      <c r="D27" s="34" t="s">
        <v>161</v>
      </c>
      <c r="E27" s="34" t="s">
        <v>162</v>
      </c>
      <c r="F27" s="72" t="s">
        <v>163</v>
      </c>
      <c r="G27" s="36" t="s">
        <v>44</v>
      </c>
      <c r="H27" s="36" t="s">
        <v>65</v>
      </c>
      <c r="I27" s="37" t="s">
        <v>65</v>
      </c>
      <c r="J27" s="37" t="s">
        <v>111</v>
      </c>
      <c r="K27" s="38" t="s">
        <v>112</v>
      </c>
      <c r="L27" s="39" t="s">
        <v>164</v>
      </c>
      <c r="M27" s="40">
        <v>17</v>
      </c>
      <c r="N27" s="31">
        <f>IF(M27="","",M27/$E$9)</f>
        <v>0.30357142857142855</v>
      </c>
      <c r="O27" s="31">
        <f>IF(M27="","",M27/$K$9)</f>
        <v>0.30357142857142855</v>
      </c>
      <c r="P27" s="41" t="s">
        <v>322</v>
      </c>
      <c r="Q27" s="37" t="s">
        <v>320</v>
      </c>
      <c r="R27" s="51" t="s">
        <v>111</v>
      </c>
    </row>
    <row r="28" spans="1:18" x14ac:dyDescent="0.25">
      <c r="A28" s="74">
        <v>18</v>
      </c>
      <c r="B28" s="51" t="s">
        <v>12</v>
      </c>
      <c r="C28" s="59" t="s">
        <v>316</v>
      </c>
      <c r="D28" s="59" t="s">
        <v>317</v>
      </c>
      <c r="E28" s="59" t="s">
        <v>318</v>
      </c>
      <c r="F28" s="103">
        <v>41890</v>
      </c>
      <c r="G28" s="59" t="s">
        <v>44</v>
      </c>
      <c r="H28" s="74" t="s">
        <v>65</v>
      </c>
      <c r="I28" s="59" t="s">
        <v>65</v>
      </c>
      <c r="J28" s="59" t="s">
        <v>111</v>
      </c>
      <c r="K28" s="74" t="s">
        <v>112</v>
      </c>
      <c r="L28" s="59" t="s">
        <v>319</v>
      </c>
      <c r="M28" s="40">
        <v>15</v>
      </c>
      <c r="N28" s="31">
        <f>IF(M28="","",M28/$E$9)</f>
        <v>0.26785714285714285</v>
      </c>
      <c r="O28" s="31">
        <f>IF(M28="","",M28/$K$9)</f>
        <v>0.26785714285714285</v>
      </c>
      <c r="P28" s="41" t="s">
        <v>322</v>
      </c>
      <c r="Q28" s="63" t="s">
        <v>320</v>
      </c>
      <c r="R28" s="69" t="s">
        <v>111</v>
      </c>
    </row>
    <row r="29" spans="1:18" x14ac:dyDescent="0.25">
      <c r="A29" s="28">
        <v>26</v>
      </c>
      <c r="B29" s="51" t="s">
        <v>12</v>
      </c>
      <c r="C29" s="34" t="s">
        <v>239</v>
      </c>
      <c r="D29" s="34" t="s">
        <v>240</v>
      </c>
      <c r="E29" s="34" t="s">
        <v>241</v>
      </c>
      <c r="F29" s="72">
        <v>41579</v>
      </c>
      <c r="G29" s="36" t="s">
        <v>44</v>
      </c>
      <c r="H29" s="36" t="s">
        <v>65</v>
      </c>
      <c r="I29" s="37" t="s">
        <v>65</v>
      </c>
      <c r="J29" s="37" t="s">
        <v>42</v>
      </c>
      <c r="K29" s="38">
        <v>5</v>
      </c>
      <c r="L29" s="39" t="s">
        <v>242</v>
      </c>
      <c r="M29" s="40">
        <v>14</v>
      </c>
      <c r="N29" s="31">
        <f>IF(M29="","",M29/$E$9)</f>
        <v>0.25</v>
      </c>
      <c r="O29" s="31">
        <f>IF(M29="","",M29/$K$9)</f>
        <v>0.25</v>
      </c>
      <c r="P29" s="41" t="str">
        <f>IF(M29="","",IF($K$9=M29,$L$9,IF(M29&gt;=$H$9,"призер","участник")))</f>
        <v>участник</v>
      </c>
      <c r="Q29" s="37" t="s">
        <v>761</v>
      </c>
      <c r="R29" s="51" t="s">
        <v>43</v>
      </c>
    </row>
    <row r="30" spans="1:18" x14ac:dyDescent="0.25">
      <c r="A30" s="28">
        <v>20</v>
      </c>
      <c r="B30" s="51" t="s">
        <v>12</v>
      </c>
      <c r="C30" s="34" t="s">
        <v>170</v>
      </c>
      <c r="D30" s="34" t="s">
        <v>171</v>
      </c>
      <c r="E30" s="34" t="s">
        <v>172</v>
      </c>
      <c r="F30" s="72" t="s">
        <v>173</v>
      </c>
      <c r="G30" s="36" t="s">
        <v>44</v>
      </c>
      <c r="H30" s="36" t="s">
        <v>65</v>
      </c>
      <c r="I30" s="37" t="s">
        <v>65</v>
      </c>
      <c r="J30" s="37" t="s">
        <v>111</v>
      </c>
      <c r="K30" s="38" t="s">
        <v>112</v>
      </c>
      <c r="L30" s="39" t="s">
        <v>174</v>
      </c>
      <c r="M30" s="40">
        <v>14</v>
      </c>
      <c r="N30" s="31">
        <f>IF(M30="","",M30/$E$9)</f>
        <v>0.25</v>
      </c>
      <c r="O30" s="31">
        <f>IF(M30="","",M30/$K$9)</f>
        <v>0.25</v>
      </c>
      <c r="P30" s="41" t="str">
        <f>IF(M30="","",IF($K$9=M30,$L$9,IF(M30&gt;=$H$9,"призер","участник")))</f>
        <v>участник</v>
      </c>
      <c r="Q30" s="37" t="s">
        <v>320</v>
      </c>
      <c r="R30" s="51" t="s">
        <v>111</v>
      </c>
    </row>
    <row r="31" spans="1:18" x14ac:dyDescent="0.25">
      <c r="A31" s="28">
        <v>22</v>
      </c>
      <c r="B31" s="51" t="s">
        <v>12</v>
      </c>
      <c r="C31" s="34" t="s">
        <v>198</v>
      </c>
      <c r="D31" s="34" t="s">
        <v>144</v>
      </c>
      <c r="E31" s="34" t="s">
        <v>145</v>
      </c>
      <c r="F31" s="72" t="s">
        <v>199</v>
      </c>
      <c r="G31" s="36" t="s">
        <v>44</v>
      </c>
      <c r="H31" s="36" t="s">
        <v>65</v>
      </c>
      <c r="I31" s="37" t="s">
        <v>65</v>
      </c>
      <c r="J31" s="37" t="s">
        <v>111</v>
      </c>
      <c r="K31" s="38" t="s">
        <v>112</v>
      </c>
      <c r="L31" s="39" t="s">
        <v>200</v>
      </c>
      <c r="M31" s="40">
        <v>14</v>
      </c>
      <c r="N31" s="31">
        <f>IF(M31="","",M31/$E$9)</f>
        <v>0.25</v>
      </c>
      <c r="O31" s="31">
        <f>IF(M31="","",M31/$K$9)</f>
        <v>0.25</v>
      </c>
      <c r="P31" s="41" t="str">
        <f>IF(M31="","",IF($K$9=M31,$L$9,IF(M31&gt;=$H$9,"призер","участник")))</f>
        <v>участник</v>
      </c>
      <c r="Q31" s="37" t="s">
        <v>320</v>
      </c>
      <c r="R31" s="51" t="s">
        <v>111</v>
      </c>
    </row>
    <row r="32" spans="1:18" x14ac:dyDescent="0.25">
      <c r="A32" s="28">
        <v>25</v>
      </c>
      <c r="B32" s="51" t="s">
        <v>12</v>
      </c>
      <c r="C32" s="47" t="s">
        <v>221</v>
      </c>
      <c r="D32" s="47" t="s">
        <v>139</v>
      </c>
      <c r="E32" s="47" t="s">
        <v>222</v>
      </c>
      <c r="F32" s="73">
        <v>42078</v>
      </c>
      <c r="G32" s="36" t="s">
        <v>44</v>
      </c>
      <c r="H32" s="36" t="s">
        <v>65</v>
      </c>
      <c r="I32" s="43" t="s">
        <v>65</v>
      </c>
      <c r="J32" s="43" t="s">
        <v>111</v>
      </c>
      <c r="K32" s="38" t="s">
        <v>112</v>
      </c>
      <c r="L32" s="39" t="s">
        <v>223</v>
      </c>
      <c r="M32" s="40">
        <v>14</v>
      </c>
      <c r="N32" s="31">
        <f>IF(M32="","",M32/$E$9)</f>
        <v>0.25</v>
      </c>
      <c r="O32" s="31">
        <f>IF(M32="","",M32/$K$9)</f>
        <v>0.25</v>
      </c>
      <c r="P32" s="41" t="str">
        <f>IF(M32="","",IF($K$9=M32,$L$9,IF(M32&gt;=$H$9,"призер","участник")))</f>
        <v>участник</v>
      </c>
      <c r="Q32" s="37" t="s">
        <v>320</v>
      </c>
      <c r="R32" s="51" t="s">
        <v>111</v>
      </c>
    </row>
    <row r="33" spans="1:18" x14ac:dyDescent="0.25">
      <c r="A33" s="28">
        <v>27</v>
      </c>
      <c r="B33" s="51" t="s">
        <v>12</v>
      </c>
      <c r="C33" s="34" t="s">
        <v>257</v>
      </c>
      <c r="D33" s="34" t="s">
        <v>258</v>
      </c>
      <c r="E33" s="34" t="s">
        <v>259</v>
      </c>
      <c r="F33" s="72">
        <v>41720</v>
      </c>
      <c r="G33" s="42" t="s">
        <v>44</v>
      </c>
      <c r="H33" s="42" t="s">
        <v>65</v>
      </c>
      <c r="I33" s="37" t="s">
        <v>65</v>
      </c>
      <c r="J33" s="37" t="s">
        <v>111</v>
      </c>
      <c r="K33" s="38" t="s">
        <v>112</v>
      </c>
      <c r="L33" s="39" t="s">
        <v>260</v>
      </c>
      <c r="M33" s="40">
        <v>14</v>
      </c>
      <c r="N33" s="31">
        <f>IF(M33="","",M33/$E$9)</f>
        <v>0.25</v>
      </c>
      <c r="O33" s="31">
        <f>IF(M33="","",M33/$K$9)</f>
        <v>0.25</v>
      </c>
      <c r="P33" s="41" t="str">
        <f>IF(M33="","",IF($K$9=M33,$L$9,IF(M33&gt;=$H$9,"призер","участник")))</f>
        <v>участник</v>
      </c>
      <c r="Q33" s="37" t="s">
        <v>320</v>
      </c>
      <c r="R33" s="51" t="s">
        <v>111</v>
      </c>
    </row>
    <row r="34" spans="1:18" x14ac:dyDescent="0.25">
      <c r="A34" s="28">
        <v>19</v>
      </c>
      <c r="B34" s="51" t="s">
        <v>12</v>
      </c>
      <c r="C34" s="34" t="s">
        <v>165</v>
      </c>
      <c r="D34" s="34" t="s">
        <v>166</v>
      </c>
      <c r="E34" s="34" t="s">
        <v>167</v>
      </c>
      <c r="F34" s="72" t="s">
        <v>168</v>
      </c>
      <c r="G34" s="36" t="s">
        <v>44</v>
      </c>
      <c r="H34" s="36" t="s">
        <v>65</v>
      </c>
      <c r="I34" s="37" t="s">
        <v>65</v>
      </c>
      <c r="J34" s="37" t="s">
        <v>111</v>
      </c>
      <c r="K34" s="38" t="s">
        <v>117</v>
      </c>
      <c r="L34" s="39" t="s">
        <v>169</v>
      </c>
      <c r="M34" s="40">
        <v>14</v>
      </c>
      <c r="N34" s="31">
        <f>IF(M34="","",M34/$E$9)</f>
        <v>0.25</v>
      </c>
      <c r="O34" s="31">
        <f>IF(M34="","",M34/$K$9)</f>
        <v>0.25</v>
      </c>
      <c r="P34" s="41" t="str">
        <f>IF(M34="","",IF($K$9=M34,$L$9,IF(M34&gt;=$H$9,"призер","участник")))</f>
        <v>участник</v>
      </c>
      <c r="Q34" s="37" t="s">
        <v>321</v>
      </c>
      <c r="R34" s="51" t="s">
        <v>111</v>
      </c>
    </row>
    <row r="35" spans="1:18" x14ac:dyDescent="0.25">
      <c r="A35" s="28">
        <v>21</v>
      </c>
      <c r="B35" s="51" t="s">
        <v>12</v>
      </c>
      <c r="C35" s="34" t="s">
        <v>190</v>
      </c>
      <c r="D35" s="34" t="s">
        <v>191</v>
      </c>
      <c r="E35" s="34" t="s">
        <v>192</v>
      </c>
      <c r="F35" s="72">
        <v>41938</v>
      </c>
      <c r="G35" s="36" t="s">
        <v>44</v>
      </c>
      <c r="H35" s="36" t="s">
        <v>65</v>
      </c>
      <c r="I35" s="37" t="s">
        <v>65</v>
      </c>
      <c r="J35" s="37" t="s">
        <v>111</v>
      </c>
      <c r="K35" s="38" t="s">
        <v>117</v>
      </c>
      <c r="L35" s="39" t="s">
        <v>193</v>
      </c>
      <c r="M35" s="40">
        <v>14</v>
      </c>
      <c r="N35" s="31">
        <f>IF(M35="","",M35/$E$9)</f>
        <v>0.25</v>
      </c>
      <c r="O35" s="31">
        <f>IF(M35="","",M35/$K$9)</f>
        <v>0.25</v>
      </c>
      <c r="P35" s="41" t="str">
        <f>IF(M35="","",IF($K$9=M35,$L$9,IF(M35&gt;=$H$9,"призер","участник")))</f>
        <v>участник</v>
      </c>
      <c r="Q35" s="37" t="s">
        <v>321</v>
      </c>
      <c r="R35" s="51" t="s">
        <v>111</v>
      </c>
    </row>
    <row r="36" spans="1:18" x14ac:dyDescent="0.25">
      <c r="A36" s="28">
        <v>23</v>
      </c>
      <c r="B36" s="51" t="s">
        <v>12</v>
      </c>
      <c r="C36" s="34" t="s">
        <v>214</v>
      </c>
      <c r="D36" s="34" t="s">
        <v>215</v>
      </c>
      <c r="E36" s="34" t="s">
        <v>196</v>
      </c>
      <c r="F36" s="72">
        <v>41760</v>
      </c>
      <c r="G36" s="36" t="s">
        <v>44</v>
      </c>
      <c r="H36" s="36" t="s">
        <v>65</v>
      </c>
      <c r="I36" s="37" t="s">
        <v>65</v>
      </c>
      <c r="J36" s="37" t="s">
        <v>111</v>
      </c>
      <c r="K36" s="38" t="s">
        <v>117</v>
      </c>
      <c r="L36" s="39" t="s">
        <v>216</v>
      </c>
      <c r="M36" s="40">
        <v>14</v>
      </c>
      <c r="N36" s="31">
        <f>IF(M36="","",M36/$E$9)</f>
        <v>0.25</v>
      </c>
      <c r="O36" s="31">
        <f>IF(M36="","",M36/$K$9)</f>
        <v>0.25</v>
      </c>
      <c r="P36" s="41" t="str">
        <f>IF(M36="","",IF($K$9=M36,$L$9,IF(M36&gt;=$H$9,"призер","участник")))</f>
        <v>участник</v>
      </c>
      <c r="Q36" s="37" t="s">
        <v>321</v>
      </c>
      <c r="R36" s="51" t="s">
        <v>111</v>
      </c>
    </row>
    <row r="37" spans="1:18" x14ac:dyDescent="0.25">
      <c r="A37" s="28">
        <v>24</v>
      </c>
      <c r="B37" s="51" t="s">
        <v>12</v>
      </c>
      <c r="C37" s="34" t="s">
        <v>217</v>
      </c>
      <c r="D37" s="34" t="s">
        <v>218</v>
      </c>
      <c r="E37" s="34" t="s">
        <v>219</v>
      </c>
      <c r="F37" s="72">
        <v>41422</v>
      </c>
      <c r="G37" s="36" t="s">
        <v>44</v>
      </c>
      <c r="H37" s="36" t="s">
        <v>65</v>
      </c>
      <c r="I37" s="37" t="s">
        <v>65</v>
      </c>
      <c r="J37" s="37" t="s">
        <v>111</v>
      </c>
      <c r="K37" s="38" t="s">
        <v>117</v>
      </c>
      <c r="L37" s="39" t="s">
        <v>220</v>
      </c>
      <c r="M37" s="40">
        <v>14</v>
      </c>
      <c r="N37" s="31">
        <f>IF(M37="","",M37/$E$9)</f>
        <v>0.25</v>
      </c>
      <c r="O37" s="31">
        <f>IF(M37="","",M37/$K$9)</f>
        <v>0.25</v>
      </c>
      <c r="P37" s="41" t="str">
        <f>IF(M37="","",IF($K$9=M37,$L$9,IF(M37&gt;=$H$9,"призер","участник")))</f>
        <v>участник</v>
      </c>
      <c r="Q37" s="37" t="s">
        <v>321</v>
      </c>
      <c r="R37" s="51" t="s">
        <v>111</v>
      </c>
    </row>
    <row r="38" spans="1:18" x14ac:dyDescent="0.25">
      <c r="A38" s="28">
        <v>28</v>
      </c>
      <c r="B38" s="51" t="s">
        <v>12</v>
      </c>
      <c r="C38" s="34" t="s">
        <v>270</v>
      </c>
      <c r="D38" s="34" t="s">
        <v>271</v>
      </c>
      <c r="E38" s="34" t="s">
        <v>272</v>
      </c>
      <c r="F38" s="72">
        <v>41786</v>
      </c>
      <c r="G38" s="36" t="s">
        <v>44</v>
      </c>
      <c r="H38" s="36" t="s">
        <v>65</v>
      </c>
      <c r="I38" s="37" t="s">
        <v>65</v>
      </c>
      <c r="J38" s="37" t="s">
        <v>111</v>
      </c>
      <c r="K38" s="38" t="s">
        <v>117</v>
      </c>
      <c r="L38" s="39" t="s">
        <v>273</v>
      </c>
      <c r="M38" s="40">
        <v>14</v>
      </c>
      <c r="N38" s="31">
        <f>IF(M38="","",M38/$E$9)</f>
        <v>0.25</v>
      </c>
      <c r="O38" s="31">
        <f>IF(M38="","",M38/$K$9)</f>
        <v>0.25</v>
      </c>
      <c r="P38" s="41" t="str">
        <f>IF(M38="","",IF($K$9=M38,$L$9,IF(M38&gt;=$H$9,"призер","участник")))</f>
        <v>участник</v>
      </c>
      <c r="Q38" s="37" t="s">
        <v>321</v>
      </c>
      <c r="R38" s="51" t="s">
        <v>111</v>
      </c>
    </row>
    <row r="39" spans="1:18" x14ac:dyDescent="0.25">
      <c r="A39" s="28">
        <v>29</v>
      </c>
      <c r="B39" s="51" t="s">
        <v>12</v>
      </c>
      <c r="C39" s="34" t="s">
        <v>283</v>
      </c>
      <c r="D39" s="34" t="s">
        <v>284</v>
      </c>
      <c r="E39" s="34" t="s">
        <v>259</v>
      </c>
      <c r="F39" s="72">
        <v>41809</v>
      </c>
      <c r="G39" s="42" t="s">
        <v>44</v>
      </c>
      <c r="H39" s="42" t="s">
        <v>65</v>
      </c>
      <c r="I39" s="37" t="s">
        <v>65</v>
      </c>
      <c r="J39" s="37" t="s">
        <v>111</v>
      </c>
      <c r="K39" s="38" t="s">
        <v>117</v>
      </c>
      <c r="L39" s="39" t="s">
        <v>285</v>
      </c>
      <c r="M39" s="40">
        <v>14</v>
      </c>
      <c r="N39" s="31">
        <f>IF(M39="","",M39/$E$9)</f>
        <v>0.25</v>
      </c>
      <c r="O39" s="31">
        <f>IF(M39="","",M39/$K$9)</f>
        <v>0.25</v>
      </c>
      <c r="P39" s="41" t="str">
        <f>IF(M39="","",IF($K$9=M39,$L$9,IF(M39&gt;=$H$9,"призер","участник")))</f>
        <v>участник</v>
      </c>
      <c r="Q39" s="37" t="s">
        <v>321</v>
      </c>
      <c r="R39" s="51" t="s">
        <v>111</v>
      </c>
    </row>
    <row r="40" spans="1:18" x14ac:dyDescent="0.25">
      <c r="A40" s="28">
        <v>30</v>
      </c>
      <c r="B40" s="51" t="s">
        <v>12</v>
      </c>
      <c r="C40" s="34" t="s">
        <v>290</v>
      </c>
      <c r="D40" s="34" t="s">
        <v>184</v>
      </c>
      <c r="E40" s="34" t="s">
        <v>291</v>
      </c>
      <c r="F40" s="72" t="s">
        <v>292</v>
      </c>
      <c r="G40" s="42" t="s">
        <v>44</v>
      </c>
      <c r="H40" s="42" t="s">
        <v>65</v>
      </c>
      <c r="I40" s="37" t="s">
        <v>65</v>
      </c>
      <c r="J40" s="37" t="s">
        <v>111</v>
      </c>
      <c r="K40" s="38" t="s">
        <v>117</v>
      </c>
      <c r="L40" s="39" t="s">
        <v>293</v>
      </c>
      <c r="M40" s="40">
        <v>14</v>
      </c>
      <c r="N40" s="31">
        <f>IF(M40="","",M40/$E$9)</f>
        <v>0.25</v>
      </c>
      <c r="O40" s="31">
        <f>IF(M40="","",M40/$K$9)</f>
        <v>0.25</v>
      </c>
      <c r="P40" s="41" t="str">
        <f>IF(M40="","",IF($K$9=M40,$L$9,IF(M40&gt;=$H$9,"призер","участник")))</f>
        <v>участник</v>
      </c>
      <c r="Q40" s="37" t="s">
        <v>321</v>
      </c>
      <c r="R40" s="51" t="s">
        <v>111</v>
      </c>
    </row>
    <row r="41" spans="1:18" x14ac:dyDescent="0.25">
      <c r="A41" s="28">
        <v>38</v>
      </c>
      <c r="B41" s="51" t="s">
        <v>12</v>
      </c>
      <c r="C41" s="34" t="s">
        <v>47</v>
      </c>
      <c r="D41" s="34" t="s">
        <v>184</v>
      </c>
      <c r="E41" s="34" t="s">
        <v>48</v>
      </c>
      <c r="F41" s="72">
        <v>41940</v>
      </c>
      <c r="G41" s="36" t="s">
        <v>44</v>
      </c>
      <c r="H41" s="36" t="s">
        <v>65</v>
      </c>
      <c r="I41" s="37" t="s">
        <v>65</v>
      </c>
      <c r="J41" s="37" t="s">
        <v>42</v>
      </c>
      <c r="K41" s="38">
        <v>5</v>
      </c>
      <c r="L41" s="39" t="s">
        <v>185</v>
      </c>
      <c r="M41" s="40">
        <v>7</v>
      </c>
      <c r="N41" s="31">
        <f>IF(M41="","",M41/$E$9)</f>
        <v>0.125</v>
      </c>
      <c r="O41" s="31">
        <f>IF(M41="","",M41/$K$9)</f>
        <v>0.125</v>
      </c>
      <c r="P41" s="41" t="str">
        <f>IF(M41="","",IF($K$9=M41,$L$9,IF(M41&gt;=$H$9,"призер","участник")))</f>
        <v>участник</v>
      </c>
      <c r="Q41" s="37" t="s">
        <v>761</v>
      </c>
      <c r="R41" s="51" t="s">
        <v>43</v>
      </c>
    </row>
    <row r="42" spans="1:18" x14ac:dyDescent="0.25">
      <c r="A42" s="28">
        <v>49</v>
      </c>
      <c r="B42" s="51" t="s">
        <v>12</v>
      </c>
      <c r="C42" s="34" t="s">
        <v>294</v>
      </c>
      <c r="D42" s="34" t="s">
        <v>295</v>
      </c>
      <c r="E42" s="34" t="s">
        <v>296</v>
      </c>
      <c r="F42" s="72">
        <v>41787</v>
      </c>
      <c r="G42" s="36" t="s">
        <v>44</v>
      </c>
      <c r="H42" s="36" t="s">
        <v>65</v>
      </c>
      <c r="I42" s="37" t="s">
        <v>65</v>
      </c>
      <c r="J42" s="37" t="s">
        <v>42</v>
      </c>
      <c r="K42" s="38">
        <v>5</v>
      </c>
      <c r="L42" s="39" t="s">
        <v>297</v>
      </c>
      <c r="M42" s="40">
        <v>7</v>
      </c>
      <c r="N42" s="31">
        <f>IF(M42="","",M42/$E$9)</f>
        <v>0.125</v>
      </c>
      <c r="O42" s="31">
        <f>IF(M42="","",M42/$K$9)</f>
        <v>0.125</v>
      </c>
      <c r="P42" s="41" t="str">
        <f>IF(M42="","",IF($K$9=M42,$L$9,IF(M42&gt;=$H$9,"призер","участник")))</f>
        <v>участник</v>
      </c>
      <c r="Q42" s="37" t="s">
        <v>761</v>
      </c>
      <c r="R42" s="51" t="s">
        <v>43</v>
      </c>
    </row>
    <row r="43" spans="1:18" x14ac:dyDescent="0.25">
      <c r="A43" s="28">
        <v>31</v>
      </c>
      <c r="B43" s="51" t="s">
        <v>12</v>
      </c>
      <c r="C43" s="34" t="s">
        <v>107</v>
      </c>
      <c r="D43" s="34" t="s">
        <v>108</v>
      </c>
      <c r="E43" s="34" t="s">
        <v>109</v>
      </c>
      <c r="F43" s="72" t="s">
        <v>110</v>
      </c>
      <c r="G43" s="36" t="s">
        <v>44</v>
      </c>
      <c r="H43" s="36" t="s">
        <v>65</v>
      </c>
      <c r="I43" s="37" t="s">
        <v>65</v>
      </c>
      <c r="J43" s="37" t="s">
        <v>111</v>
      </c>
      <c r="K43" s="38" t="s">
        <v>112</v>
      </c>
      <c r="L43" s="39" t="s">
        <v>113</v>
      </c>
      <c r="M43" s="40">
        <v>7</v>
      </c>
      <c r="N43" s="31">
        <f>IF(M43="","",M43/$E$9)</f>
        <v>0.125</v>
      </c>
      <c r="O43" s="31">
        <f>IF(M43="","",M43/$K$9)</f>
        <v>0.125</v>
      </c>
      <c r="P43" s="41" t="str">
        <f>IF(M43="","",IF($K$9=M43,$L$9,IF(M43&gt;=$H$9,"призер","участник")))</f>
        <v>участник</v>
      </c>
      <c r="Q43" s="37" t="s">
        <v>320</v>
      </c>
      <c r="R43" s="51" t="s">
        <v>111</v>
      </c>
    </row>
    <row r="44" spans="1:18" x14ac:dyDescent="0.25">
      <c r="A44" s="28">
        <v>33</v>
      </c>
      <c r="B44" s="51" t="s">
        <v>12</v>
      </c>
      <c r="C44" s="34" t="s">
        <v>124</v>
      </c>
      <c r="D44" s="34" t="s">
        <v>125</v>
      </c>
      <c r="E44" s="34" t="s">
        <v>126</v>
      </c>
      <c r="F44" s="72" t="s">
        <v>127</v>
      </c>
      <c r="G44" s="36" t="s">
        <v>44</v>
      </c>
      <c r="H44" s="36" t="s">
        <v>65</v>
      </c>
      <c r="I44" s="37" t="s">
        <v>65</v>
      </c>
      <c r="J44" s="37" t="s">
        <v>111</v>
      </c>
      <c r="K44" s="38" t="s">
        <v>112</v>
      </c>
      <c r="L44" s="39" t="s">
        <v>128</v>
      </c>
      <c r="M44" s="40">
        <v>7</v>
      </c>
      <c r="N44" s="31">
        <f>IF(M44="","",M44/$E$9)</f>
        <v>0.125</v>
      </c>
      <c r="O44" s="31">
        <f>IF(M44="","",M44/$K$9)</f>
        <v>0.125</v>
      </c>
      <c r="P44" s="41" t="str">
        <f>IF(M44="","",IF($K$9=M44,$L$9,IF(M44&gt;=$H$9,"призер","участник")))</f>
        <v>участник</v>
      </c>
      <c r="Q44" s="37" t="s">
        <v>320</v>
      </c>
      <c r="R44" s="51" t="s">
        <v>111</v>
      </c>
    </row>
    <row r="45" spans="1:18" x14ac:dyDescent="0.25">
      <c r="A45" s="28">
        <v>34</v>
      </c>
      <c r="B45" s="51" t="s">
        <v>12</v>
      </c>
      <c r="C45" s="34" t="s">
        <v>129</v>
      </c>
      <c r="D45" s="34" t="s">
        <v>130</v>
      </c>
      <c r="E45" s="34" t="s">
        <v>131</v>
      </c>
      <c r="F45" s="72" t="s">
        <v>132</v>
      </c>
      <c r="G45" s="36" t="s">
        <v>44</v>
      </c>
      <c r="H45" s="36" t="s">
        <v>65</v>
      </c>
      <c r="I45" s="37" t="s">
        <v>65</v>
      </c>
      <c r="J45" s="37" t="s">
        <v>111</v>
      </c>
      <c r="K45" s="38" t="s">
        <v>112</v>
      </c>
      <c r="L45" s="39" t="s">
        <v>133</v>
      </c>
      <c r="M45" s="40">
        <v>7</v>
      </c>
      <c r="N45" s="31">
        <f>IF(M45="","",M45/$E$9)</f>
        <v>0.125</v>
      </c>
      <c r="O45" s="31">
        <f>IF(M45="","",M45/$K$9)</f>
        <v>0.125</v>
      </c>
      <c r="P45" s="41" t="str">
        <f>IF(M45="","",IF($K$9=M45,$L$9,IF(M45&gt;=$H$9,"призер","участник")))</f>
        <v>участник</v>
      </c>
      <c r="Q45" s="37" t="s">
        <v>320</v>
      </c>
      <c r="R45" s="51" t="s">
        <v>111</v>
      </c>
    </row>
    <row r="46" spans="1:18" x14ac:dyDescent="0.25">
      <c r="A46" s="28">
        <v>35</v>
      </c>
      <c r="B46" s="51" t="s">
        <v>12</v>
      </c>
      <c r="C46" s="34" t="s">
        <v>138</v>
      </c>
      <c r="D46" s="34" t="s">
        <v>139</v>
      </c>
      <c r="E46" s="34" t="s">
        <v>140</v>
      </c>
      <c r="F46" s="72" t="s">
        <v>141</v>
      </c>
      <c r="G46" s="36" t="s">
        <v>44</v>
      </c>
      <c r="H46" s="36" t="s">
        <v>65</v>
      </c>
      <c r="I46" s="37" t="s">
        <v>65</v>
      </c>
      <c r="J46" s="37" t="s">
        <v>111</v>
      </c>
      <c r="K46" s="38" t="s">
        <v>112</v>
      </c>
      <c r="L46" s="39" t="s">
        <v>142</v>
      </c>
      <c r="M46" s="40">
        <v>7</v>
      </c>
      <c r="N46" s="31">
        <f>IF(M46="","",M46/$E$9)</f>
        <v>0.125</v>
      </c>
      <c r="O46" s="31">
        <f>IF(M46="","",M46/$K$9)</f>
        <v>0.125</v>
      </c>
      <c r="P46" s="41" t="str">
        <f>IF(M46="","",IF($K$9=M46,$L$9,IF(M46&gt;=$H$9,"призер","участник")))</f>
        <v>участник</v>
      </c>
      <c r="Q46" s="37" t="s">
        <v>320</v>
      </c>
      <c r="R46" s="51" t="s">
        <v>111</v>
      </c>
    </row>
    <row r="47" spans="1:18" x14ac:dyDescent="0.25">
      <c r="A47" s="28">
        <v>36</v>
      </c>
      <c r="B47" s="51" t="s">
        <v>12</v>
      </c>
      <c r="C47" s="34" t="s">
        <v>148</v>
      </c>
      <c r="D47" s="34" t="s">
        <v>153</v>
      </c>
      <c r="E47" s="34" t="s">
        <v>154</v>
      </c>
      <c r="F47" s="72">
        <v>41957</v>
      </c>
      <c r="G47" s="36" t="s">
        <v>44</v>
      </c>
      <c r="H47" s="36" t="s">
        <v>65</v>
      </c>
      <c r="I47" s="37" t="s">
        <v>65</v>
      </c>
      <c r="J47" s="37" t="s">
        <v>111</v>
      </c>
      <c r="K47" s="38" t="s">
        <v>112</v>
      </c>
      <c r="L47" s="39" t="s">
        <v>155</v>
      </c>
      <c r="M47" s="40">
        <v>7</v>
      </c>
      <c r="N47" s="31">
        <f>IF(M47="","",M47/$E$9)</f>
        <v>0.125</v>
      </c>
      <c r="O47" s="31">
        <f>IF(M47="","",M47/$K$9)</f>
        <v>0.125</v>
      </c>
      <c r="P47" s="41" t="str">
        <f>IF(M47="","",IF($K$9=M47,$L$9,IF(M47&gt;=$H$9,"призер","участник")))</f>
        <v>участник</v>
      </c>
      <c r="Q47" s="37" t="s">
        <v>320</v>
      </c>
      <c r="R47" s="51" t="s">
        <v>111</v>
      </c>
    </row>
    <row r="48" spans="1:18" x14ac:dyDescent="0.25">
      <c r="A48" s="28">
        <v>41</v>
      </c>
      <c r="B48" s="51" t="s">
        <v>12</v>
      </c>
      <c r="C48" s="34" t="s">
        <v>224</v>
      </c>
      <c r="D48" s="34" t="s">
        <v>225</v>
      </c>
      <c r="E48" s="34" t="s">
        <v>226</v>
      </c>
      <c r="F48" s="72">
        <v>41500</v>
      </c>
      <c r="G48" s="36" t="s">
        <v>44</v>
      </c>
      <c r="H48" s="36" t="s">
        <v>65</v>
      </c>
      <c r="I48" s="37" t="s">
        <v>65</v>
      </c>
      <c r="J48" s="37" t="s">
        <v>111</v>
      </c>
      <c r="K48" s="38" t="s">
        <v>112</v>
      </c>
      <c r="L48" s="39" t="s">
        <v>227</v>
      </c>
      <c r="M48" s="40">
        <v>7</v>
      </c>
      <c r="N48" s="31">
        <f>IF(M48="","",M48/$E$9)</f>
        <v>0.125</v>
      </c>
      <c r="O48" s="31">
        <f>IF(M48="","",M48/$K$9)</f>
        <v>0.125</v>
      </c>
      <c r="P48" s="41" t="str">
        <f>IF(M48="","",IF($K$9=M48,$L$9,IF(M48&gt;=$H$9,"призер","участник")))</f>
        <v>участник</v>
      </c>
      <c r="Q48" s="37" t="s">
        <v>320</v>
      </c>
      <c r="R48" s="51" t="s">
        <v>111</v>
      </c>
    </row>
    <row r="49" spans="1:18" x14ac:dyDescent="0.25">
      <c r="A49" s="28">
        <v>43</v>
      </c>
      <c r="B49" s="51" t="s">
        <v>12</v>
      </c>
      <c r="C49" s="34" t="s">
        <v>235</v>
      </c>
      <c r="D49" s="34" t="s">
        <v>184</v>
      </c>
      <c r="E49" s="34" t="s">
        <v>236</v>
      </c>
      <c r="F49" s="72" t="s">
        <v>237</v>
      </c>
      <c r="G49" s="36" t="s">
        <v>44</v>
      </c>
      <c r="H49" s="36" t="s">
        <v>65</v>
      </c>
      <c r="I49" s="37" t="s">
        <v>65</v>
      </c>
      <c r="J49" s="37" t="s">
        <v>111</v>
      </c>
      <c r="K49" s="38" t="s">
        <v>112</v>
      </c>
      <c r="L49" s="39" t="s">
        <v>238</v>
      </c>
      <c r="M49" s="40">
        <v>7</v>
      </c>
      <c r="N49" s="31">
        <f>IF(M49="","",M49/$E$9)</f>
        <v>0.125</v>
      </c>
      <c r="O49" s="31">
        <f>IF(M49="","",M49/$K$9)</f>
        <v>0.125</v>
      </c>
      <c r="P49" s="41" t="str">
        <f>IF(M49="","",IF($K$9=M49,$L$9,IF(M49&gt;=$H$9,"призер","участник")))</f>
        <v>участник</v>
      </c>
      <c r="Q49" s="37" t="s">
        <v>320</v>
      </c>
      <c r="R49" s="51" t="s">
        <v>111</v>
      </c>
    </row>
    <row r="50" spans="1:18" x14ac:dyDescent="0.25">
      <c r="A50" s="28">
        <v>44</v>
      </c>
      <c r="B50" s="51" t="s">
        <v>12</v>
      </c>
      <c r="C50" s="34" t="s">
        <v>243</v>
      </c>
      <c r="D50" s="34" t="s">
        <v>184</v>
      </c>
      <c r="E50" s="34" t="s">
        <v>244</v>
      </c>
      <c r="F50" s="72">
        <v>41791</v>
      </c>
      <c r="G50" s="42" t="s">
        <v>44</v>
      </c>
      <c r="H50" s="42" t="s">
        <v>65</v>
      </c>
      <c r="I50" s="37" t="s">
        <v>65</v>
      </c>
      <c r="J50" s="37" t="s">
        <v>111</v>
      </c>
      <c r="K50" s="38" t="s">
        <v>112</v>
      </c>
      <c r="L50" s="39" t="s">
        <v>245</v>
      </c>
      <c r="M50" s="40">
        <v>7</v>
      </c>
      <c r="N50" s="31">
        <f>IF(M50="","",M50/$E$9)</f>
        <v>0.125</v>
      </c>
      <c r="O50" s="31">
        <f>IF(M50="","",M50/$K$9)</f>
        <v>0.125</v>
      </c>
      <c r="P50" s="41" t="str">
        <f>IF(M50="","",IF($K$9=M50,$L$9,IF(M50&gt;=$H$9,"призер","участник")))</f>
        <v>участник</v>
      </c>
      <c r="Q50" s="37" t="s">
        <v>320</v>
      </c>
      <c r="R50" s="51" t="s">
        <v>111</v>
      </c>
    </row>
    <row r="51" spans="1:18" x14ac:dyDescent="0.25">
      <c r="A51" s="28">
        <v>45</v>
      </c>
      <c r="B51" s="51" t="s">
        <v>12</v>
      </c>
      <c r="C51" s="34" t="s">
        <v>250</v>
      </c>
      <c r="D51" s="34" t="s">
        <v>251</v>
      </c>
      <c r="E51" s="34" t="s">
        <v>162</v>
      </c>
      <c r="F51" s="72" t="s">
        <v>173</v>
      </c>
      <c r="G51" s="42" t="s">
        <v>44</v>
      </c>
      <c r="H51" s="42" t="s">
        <v>65</v>
      </c>
      <c r="I51" s="37" t="s">
        <v>65</v>
      </c>
      <c r="J51" s="37" t="s">
        <v>111</v>
      </c>
      <c r="K51" s="38" t="s">
        <v>112</v>
      </c>
      <c r="L51" s="39" t="s">
        <v>252</v>
      </c>
      <c r="M51" s="40">
        <v>7</v>
      </c>
      <c r="N51" s="31">
        <f>IF(M51="","",M51/$E$9)</f>
        <v>0.125</v>
      </c>
      <c r="O51" s="31">
        <f>IF(M51="","",M51/$K$9)</f>
        <v>0.125</v>
      </c>
      <c r="P51" s="41" t="str">
        <f>IF(M51="","",IF($K$9=M51,$L$9,IF(M51&gt;=$H$9,"призер","участник")))</f>
        <v>участник</v>
      </c>
      <c r="Q51" s="37" t="s">
        <v>320</v>
      </c>
      <c r="R51" s="51" t="s">
        <v>111</v>
      </c>
    </row>
    <row r="52" spans="1:18" x14ac:dyDescent="0.25">
      <c r="A52" s="28">
        <v>46</v>
      </c>
      <c r="B52" s="51" t="s">
        <v>12</v>
      </c>
      <c r="C52" s="34" t="s">
        <v>261</v>
      </c>
      <c r="D52" s="34" t="s">
        <v>184</v>
      </c>
      <c r="E52" s="34" t="s">
        <v>262</v>
      </c>
      <c r="F52" s="72" t="s">
        <v>263</v>
      </c>
      <c r="G52" s="36" t="s">
        <v>44</v>
      </c>
      <c r="H52" s="36" t="s">
        <v>65</v>
      </c>
      <c r="I52" s="37" t="s">
        <v>65</v>
      </c>
      <c r="J52" s="37" t="s">
        <v>111</v>
      </c>
      <c r="K52" s="38" t="s">
        <v>112</v>
      </c>
      <c r="L52" s="39" t="s">
        <v>264</v>
      </c>
      <c r="M52" s="40">
        <v>7</v>
      </c>
      <c r="N52" s="31">
        <f>IF(M52="","",M52/$E$9)</f>
        <v>0.125</v>
      </c>
      <c r="O52" s="31">
        <f>IF(M52="","",M52/$K$9)</f>
        <v>0.125</v>
      </c>
      <c r="P52" s="41" t="str">
        <f>IF(M52="","",IF($K$9=M52,$L$9,IF(M52&gt;=$H$9,"призер","участник")))</f>
        <v>участник</v>
      </c>
      <c r="Q52" s="37" t="s">
        <v>320</v>
      </c>
      <c r="R52" s="51" t="s">
        <v>111</v>
      </c>
    </row>
    <row r="53" spans="1:18" x14ac:dyDescent="0.25">
      <c r="A53" s="28">
        <v>48</v>
      </c>
      <c r="B53" s="51" t="s">
        <v>12</v>
      </c>
      <c r="C53" s="34" t="s">
        <v>286</v>
      </c>
      <c r="D53" s="34" t="s">
        <v>287</v>
      </c>
      <c r="E53" s="34" t="s">
        <v>70</v>
      </c>
      <c r="F53" s="72" t="s">
        <v>288</v>
      </c>
      <c r="G53" s="36" t="s">
        <v>44</v>
      </c>
      <c r="H53" s="36" t="s">
        <v>65</v>
      </c>
      <c r="I53" s="37" t="s">
        <v>65</v>
      </c>
      <c r="J53" s="37" t="s">
        <v>111</v>
      </c>
      <c r="K53" s="38" t="s">
        <v>112</v>
      </c>
      <c r="L53" s="39" t="s">
        <v>289</v>
      </c>
      <c r="M53" s="40">
        <v>7</v>
      </c>
      <c r="N53" s="31">
        <f>IF(M53="","",M53/$E$9)</f>
        <v>0.125</v>
      </c>
      <c r="O53" s="31">
        <f>IF(M53="","",M53/$K$9)</f>
        <v>0.125</v>
      </c>
      <c r="P53" s="41" t="str">
        <f>IF(M53="","",IF($K$9=M53,$L$9,IF(M53&gt;=$H$9,"призер","участник")))</f>
        <v>участник</v>
      </c>
      <c r="Q53" s="37" t="s">
        <v>320</v>
      </c>
      <c r="R53" s="51" t="s">
        <v>111</v>
      </c>
    </row>
    <row r="54" spans="1:18" x14ac:dyDescent="0.25">
      <c r="A54" s="28">
        <v>50</v>
      </c>
      <c r="B54" s="51" t="s">
        <v>12</v>
      </c>
      <c r="C54" s="34" t="s">
        <v>304</v>
      </c>
      <c r="D54" s="34" t="s">
        <v>58</v>
      </c>
      <c r="E54" s="34" t="s">
        <v>70</v>
      </c>
      <c r="F54" s="72">
        <v>41894</v>
      </c>
      <c r="G54" s="42" t="s">
        <v>44</v>
      </c>
      <c r="H54" s="42" t="s">
        <v>65</v>
      </c>
      <c r="I54" s="37" t="s">
        <v>65</v>
      </c>
      <c r="J54" s="37" t="s">
        <v>111</v>
      </c>
      <c r="K54" s="38" t="s">
        <v>112</v>
      </c>
      <c r="L54" s="39" t="s">
        <v>305</v>
      </c>
      <c r="M54" s="40">
        <v>7</v>
      </c>
      <c r="N54" s="31">
        <f>IF(M54="","",M54/$E$9)</f>
        <v>0.125</v>
      </c>
      <c r="O54" s="31">
        <f>IF(M54="","",M54/$K$9)</f>
        <v>0.125</v>
      </c>
      <c r="P54" s="41" t="str">
        <f>IF(M54="","",IF($K$9=M54,$L$9,IF(M54&gt;=$H$9,"призер","участник")))</f>
        <v>участник</v>
      </c>
      <c r="Q54" s="37" t="s">
        <v>320</v>
      </c>
      <c r="R54" s="51" t="s">
        <v>111</v>
      </c>
    </row>
    <row r="55" spans="1:18" x14ac:dyDescent="0.25">
      <c r="A55" s="74">
        <v>52</v>
      </c>
      <c r="B55" s="51" t="s">
        <v>12</v>
      </c>
      <c r="C55" s="59" t="s">
        <v>311</v>
      </c>
      <c r="D55" s="59" t="s">
        <v>312</v>
      </c>
      <c r="E55" s="59" t="s">
        <v>313</v>
      </c>
      <c r="F55" s="74" t="s">
        <v>314</v>
      </c>
      <c r="G55" s="59" t="s">
        <v>44</v>
      </c>
      <c r="H55" s="74" t="s">
        <v>65</v>
      </c>
      <c r="I55" s="59" t="s">
        <v>65</v>
      </c>
      <c r="J55" s="59" t="s">
        <v>111</v>
      </c>
      <c r="K55" s="74" t="s">
        <v>112</v>
      </c>
      <c r="L55" s="59" t="s">
        <v>315</v>
      </c>
      <c r="M55" s="74">
        <v>7</v>
      </c>
      <c r="N55" s="31">
        <f>IF(M55="","",M55/$E$9)</f>
        <v>0.125</v>
      </c>
      <c r="O55" s="31">
        <f>IF(M55="","",M55/$K$9)</f>
        <v>0.125</v>
      </c>
      <c r="P55" s="41" t="str">
        <f>IF(M55="","",IF($K$9=M55,$L$9,IF(M55&gt;=$H$9,"призер","участник")))</f>
        <v>участник</v>
      </c>
      <c r="Q55" s="63" t="s">
        <v>320</v>
      </c>
      <c r="R55" s="69" t="s">
        <v>111</v>
      </c>
    </row>
    <row r="56" spans="1:18" x14ac:dyDescent="0.25">
      <c r="A56" s="28">
        <v>32</v>
      </c>
      <c r="B56" s="51" t="s">
        <v>12</v>
      </c>
      <c r="C56" s="34" t="s">
        <v>114</v>
      </c>
      <c r="D56" s="34" t="s">
        <v>115</v>
      </c>
      <c r="E56" s="34" t="s">
        <v>116</v>
      </c>
      <c r="F56" s="72">
        <v>41862</v>
      </c>
      <c r="G56" s="36" t="s">
        <v>44</v>
      </c>
      <c r="H56" s="36" t="s">
        <v>65</v>
      </c>
      <c r="I56" s="37" t="s">
        <v>65</v>
      </c>
      <c r="J56" s="37" t="s">
        <v>111</v>
      </c>
      <c r="K56" s="38" t="s">
        <v>117</v>
      </c>
      <c r="L56" s="39" t="s">
        <v>118</v>
      </c>
      <c r="M56" s="40">
        <v>7</v>
      </c>
      <c r="N56" s="31">
        <f>IF(M56="","",M56/$E$9)</f>
        <v>0.125</v>
      </c>
      <c r="O56" s="31">
        <f>IF(M56="","",M56/$K$9)</f>
        <v>0.125</v>
      </c>
      <c r="P56" s="41" t="str">
        <f>IF(M56="","",IF($K$9=M56,$L$9,IF(M56&gt;=$H$9,"призер","участник")))</f>
        <v>участник</v>
      </c>
      <c r="Q56" s="37" t="s">
        <v>321</v>
      </c>
      <c r="R56" s="51" t="s">
        <v>111</v>
      </c>
    </row>
    <row r="57" spans="1:18" x14ac:dyDescent="0.25">
      <c r="A57" s="28">
        <v>36</v>
      </c>
      <c r="B57" s="51" t="s">
        <v>12</v>
      </c>
      <c r="C57" s="34" t="s">
        <v>180</v>
      </c>
      <c r="D57" s="34" t="s">
        <v>181</v>
      </c>
      <c r="E57" s="34" t="s">
        <v>182</v>
      </c>
      <c r="F57" s="72" t="s">
        <v>141</v>
      </c>
      <c r="G57" s="36" t="s">
        <v>44</v>
      </c>
      <c r="H57" s="36" t="s">
        <v>65</v>
      </c>
      <c r="I57" s="37" t="s">
        <v>65</v>
      </c>
      <c r="J57" s="37" t="s">
        <v>111</v>
      </c>
      <c r="K57" s="38" t="s">
        <v>117</v>
      </c>
      <c r="L57" s="39" t="s">
        <v>183</v>
      </c>
      <c r="M57" s="40">
        <v>7</v>
      </c>
      <c r="N57" s="31">
        <f>IF(M57="","",M57/$E$9)</f>
        <v>0.125</v>
      </c>
      <c r="O57" s="31">
        <f>IF(M57="","",M57/$K$9)</f>
        <v>0.125</v>
      </c>
      <c r="P57" s="41" t="str">
        <f>IF(M57="","",IF($K$9=M57,$L$9,IF(M57&gt;=$H$9,"призер","участник")))</f>
        <v>участник</v>
      </c>
      <c r="Q57" s="37" t="s">
        <v>321</v>
      </c>
      <c r="R57" s="51" t="s">
        <v>111</v>
      </c>
    </row>
    <row r="58" spans="1:18" x14ac:dyDescent="0.25">
      <c r="A58" s="28">
        <v>39</v>
      </c>
      <c r="B58" s="51" t="s">
        <v>12</v>
      </c>
      <c r="C58" s="34" t="s">
        <v>186</v>
      </c>
      <c r="D58" s="34" t="s">
        <v>187</v>
      </c>
      <c r="E58" s="34" t="s">
        <v>188</v>
      </c>
      <c r="F58" s="72">
        <v>41653</v>
      </c>
      <c r="G58" s="36" t="s">
        <v>44</v>
      </c>
      <c r="H58" s="36" t="s">
        <v>65</v>
      </c>
      <c r="I58" s="37" t="s">
        <v>65</v>
      </c>
      <c r="J58" s="37" t="s">
        <v>111</v>
      </c>
      <c r="K58" s="38" t="s">
        <v>117</v>
      </c>
      <c r="L58" s="39" t="s">
        <v>189</v>
      </c>
      <c r="M58" s="40">
        <v>7</v>
      </c>
      <c r="N58" s="31">
        <f>IF(M58="","",M58/$E$9)</f>
        <v>0.125</v>
      </c>
      <c r="O58" s="31">
        <f>IF(M58="","",M58/$K$9)</f>
        <v>0.125</v>
      </c>
      <c r="P58" s="41" t="str">
        <f>IF(M58="","",IF($K$9=M58,$L$9,IF(M58&gt;=$H$9,"призер","участник")))</f>
        <v>участник</v>
      </c>
      <c r="Q58" s="37" t="s">
        <v>321</v>
      </c>
      <c r="R58" s="51" t="s">
        <v>111</v>
      </c>
    </row>
    <row r="59" spans="1:18" x14ac:dyDescent="0.25">
      <c r="A59" s="28">
        <v>40</v>
      </c>
      <c r="B59" s="51" t="s">
        <v>12</v>
      </c>
      <c r="C59" s="34" t="s">
        <v>194</v>
      </c>
      <c r="D59" s="34" t="s">
        <v>195</v>
      </c>
      <c r="E59" s="34" t="s">
        <v>196</v>
      </c>
      <c r="F59" s="72">
        <v>41745</v>
      </c>
      <c r="G59" s="36" t="s">
        <v>44</v>
      </c>
      <c r="H59" s="36" t="s">
        <v>65</v>
      </c>
      <c r="I59" s="37" t="s">
        <v>65</v>
      </c>
      <c r="J59" s="37" t="s">
        <v>111</v>
      </c>
      <c r="K59" s="38" t="s">
        <v>117</v>
      </c>
      <c r="L59" s="39" t="s">
        <v>197</v>
      </c>
      <c r="M59" s="40">
        <v>7</v>
      </c>
      <c r="N59" s="31">
        <f>IF(M59="","",M59/$E$9)</f>
        <v>0.125</v>
      </c>
      <c r="O59" s="31">
        <f>IF(M59="","",M59/$K$9)</f>
        <v>0.125</v>
      </c>
      <c r="P59" s="41" t="str">
        <f>IF(M59="","",IF($K$9=M59,$L$9,IF(M59&gt;=$H$9,"призер","участник")))</f>
        <v>участник</v>
      </c>
      <c r="Q59" s="37" t="s">
        <v>321</v>
      </c>
      <c r="R59" s="51" t="s">
        <v>111</v>
      </c>
    </row>
    <row r="60" spans="1:18" x14ac:dyDescent="0.25">
      <c r="A60" s="28">
        <v>42</v>
      </c>
      <c r="B60" s="51" t="s">
        <v>12</v>
      </c>
      <c r="C60" s="34" t="s">
        <v>228</v>
      </c>
      <c r="D60" s="34" t="s">
        <v>161</v>
      </c>
      <c r="E60" s="34" t="s">
        <v>219</v>
      </c>
      <c r="F60" s="72" t="s">
        <v>178</v>
      </c>
      <c r="G60" s="36" t="s">
        <v>44</v>
      </c>
      <c r="H60" s="36" t="s">
        <v>65</v>
      </c>
      <c r="I60" s="37" t="s">
        <v>65</v>
      </c>
      <c r="J60" s="37" t="s">
        <v>111</v>
      </c>
      <c r="K60" s="38" t="s">
        <v>112</v>
      </c>
      <c r="L60" s="39" t="s">
        <v>229</v>
      </c>
      <c r="M60" s="40">
        <v>7</v>
      </c>
      <c r="N60" s="31">
        <f>IF(M60="","",M60/$E$9)</f>
        <v>0.125</v>
      </c>
      <c r="O60" s="31">
        <f>IF(M60="","",M60/$K$9)</f>
        <v>0.125</v>
      </c>
      <c r="P60" s="41" t="str">
        <f>IF(M60="","",IF($K$9=M60,$L$9,IF(M60&gt;=$H$9,"призер","участник")))</f>
        <v>участник</v>
      </c>
      <c r="Q60" s="37" t="s">
        <v>321</v>
      </c>
      <c r="R60" s="51" t="s">
        <v>111</v>
      </c>
    </row>
    <row r="61" spans="1:18" x14ac:dyDescent="0.25">
      <c r="A61" s="28">
        <v>47</v>
      </c>
      <c r="B61" s="51" t="s">
        <v>12</v>
      </c>
      <c r="C61" s="34" t="s">
        <v>274</v>
      </c>
      <c r="D61" s="34" t="s">
        <v>275</v>
      </c>
      <c r="E61" s="34" t="s">
        <v>121</v>
      </c>
      <c r="F61" s="72" t="s">
        <v>276</v>
      </c>
      <c r="G61" s="42" t="s">
        <v>44</v>
      </c>
      <c r="H61" s="42" t="s">
        <v>65</v>
      </c>
      <c r="I61" s="37" t="s">
        <v>65</v>
      </c>
      <c r="J61" s="37" t="s">
        <v>111</v>
      </c>
      <c r="K61" s="38" t="s">
        <v>117</v>
      </c>
      <c r="L61" s="39" t="s">
        <v>277</v>
      </c>
      <c r="M61" s="40">
        <v>7</v>
      </c>
      <c r="N61" s="31">
        <f>IF(M61="","",M61/$E$9)</f>
        <v>0.125</v>
      </c>
      <c r="O61" s="31">
        <f>IF(M61="","",M61/$K$9)</f>
        <v>0.125</v>
      </c>
      <c r="P61" s="41" t="str">
        <f>IF(M61="","",IF($K$9=M61,$L$9,IF(M61&gt;=$H$9,"призер","участник")))</f>
        <v>участник</v>
      </c>
      <c r="Q61" s="37" t="s">
        <v>321</v>
      </c>
      <c r="R61" s="51" t="s">
        <v>111</v>
      </c>
    </row>
    <row r="62" spans="1:18" x14ac:dyDescent="0.25">
      <c r="A62" s="28">
        <v>51</v>
      </c>
      <c r="B62" s="51" t="s">
        <v>12</v>
      </c>
      <c r="C62" s="34" t="s">
        <v>306</v>
      </c>
      <c r="D62" s="34" t="s">
        <v>307</v>
      </c>
      <c r="E62" s="34" t="s">
        <v>308</v>
      </c>
      <c r="F62" s="72" t="s">
        <v>309</v>
      </c>
      <c r="G62" s="36" t="s">
        <v>44</v>
      </c>
      <c r="H62" s="36" t="s">
        <v>65</v>
      </c>
      <c r="I62" s="37" t="s">
        <v>65</v>
      </c>
      <c r="J62" s="37" t="s">
        <v>111</v>
      </c>
      <c r="K62" s="38" t="s">
        <v>117</v>
      </c>
      <c r="L62" s="39" t="s">
        <v>310</v>
      </c>
      <c r="M62" s="40">
        <v>7</v>
      </c>
      <c r="N62" s="31">
        <f>IF(M62="","",M62/$E$9)</f>
        <v>0.125</v>
      </c>
      <c r="O62" s="31">
        <f>IF(M62="","",M62/$K$9)</f>
        <v>0.125</v>
      </c>
      <c r="P62" s="41" t="str">
        <f>IF(M62="","",IF($K$9=M62,$L$9,IF(M62&gt;=$H$9,"призер","участник")))</f>
        <v>участник</v>
      </c>
      <c r="Q62" s="37" t="s">
        <v>321</v>
      </c>
      <c r="R62" s="51" t="s">
        <v>111</v>
      </c>
    </row>
    <row r="65" spans="3:7" x14ac:dyDescent="0.25">
      <c r="C65" s="10" t="s">
        <v>757</v>
      </c>
      <c r="F65" s="10"/>
      <c r="G65" s="10" t="s">
        <v>758</v>
      </c>
    </row>
    <row r="66" spans="3:7" x14ac:dyDescent="0.25">
      <c r="F66" s="10"/>
    </row>
    <row r="67" spans="3:7" x14ac:dyDescent="0.25">
      <c r="C67" s="10" t="s">
        <v>759</v>
      </c>
      <c r="F67" s="10"/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2">
      <sortCondition descending="1" ref="M10"/>
    </sortState>
  </autoFilter>
  <mergeCells count="3">
    <mergeCell ref="A1:R1"/>
    <mergeCell ref="C9:D9"/>
    <mergeCell ref="C2:P2"/>
  </mergeCells>
  <conditionalFormatting sqref="E9">
    <cfRule type="expression" dxfId="17" priority="3" stopIfTrue="1">
      <formula>ISBLANK(E9)</formula>
    </cfRule>
  </conditionalFormatting>
  <conditionalFormatting sqref="C4:C5">
    <cfRule type="expression" dxfId="16" priority="2" stopIfTrue="1">
      <formula>ISBLANK(C4)</formula>
    </cfRule>
  </conditionalFormatting>
  <conditionalFormatting sqref="C8">
    <cfRule type="expression" dxfId="15" priority="1" stopIfTrue="1">
      <formula>ISBLANK(C8)</formula>
    </cfRule>
  </conditionalFormatting>
  <dataValidations count="1">
    <dataValidation allowBlank="1" showInputMessage="1" showErrorMessage="1" sqref="B10:F10 A4:A8 E9 C11:F11 C4:C8 F4:F8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3"/>
  <sheetViews>
    <sheetView topLeftCell="A20" zoomScaleNormal="100" workbookViewId="0">
      <selection activeCell="L11" sqref="L11:L4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1" ht="32.25" customHeight="1" x14ac:dyDescent="0.25">
      <c r="B2" s="11"/>
      <c r="C2" s="117" t="s">
        <v>457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2" t="s">
        <v>31</v>
      </c>
      <c r="R2" s="13">
        <f>COUNTA(M11:M49)</f>
        <v>39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89</v>
      </c>
      <c r="E4" s="16" t="s">
        <v>21</v>
      </c>
      <c r="F4" s="17"/>
      <c r="Q4" s="18" t="s">
        <v>32</v>
      </c>
      <c r="R4" s="19">
        <f>COUNTIF(P11:P49,"победитель")</f>
        <v>1</v>
      </c>
    </row>
    <row r="5" spans="1:21" x14ac:dyDescent="0.25">
      <c r="A5" s="49" t="s">
        <v>36</v>
      </c>
      <c r="B5" s="15"/>
      <c r="C5" s="49" t="s">
        <v>12</v>
      </c>
      <c r="E5" s="16" t="s">
        <v>22</v>
      </c>
      <c r="F5" s="17"/>
      <c r="Q5" s="18" t="s">
        <v>33</v>
      </c>
      <c r="R5" s="13">
        <v>17</v>
      </c>
    </row>
    <row r="6" spans="1:21" x14ac:dyDescent="0.25">
      <c r="A6" s="49" t="s">
        <v>1</v>
      </c>
      <c r="B6" s="15"/>
      <c r="C6" s="49" t="s">
        <v>40</v>
      </c>
      <c r="E6" s="17"/>
      <c r="F6" s="17"/>
      <c r="Q6" s="18" t="s">
        <v>34</v>
      </c>
      <c r="R6" s="13">
        <v>21</v>
      </c>
    </row>
    <row r="7" spans="1:21" x14ac:dyDescent="0.25">
      <c r="A7" s="49" t="s">
        <v>5</v>
      </c>
      <c r="B7" s="15"/>
      <c r="C7" s="49">
        <v>69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9" t="s">
        <v>7</v>
      </c>
      <c r="B8" s="15"/>
      <c r="C8" s="50">
        <v>45977</v>
      </c>
      <c r="F8" s="17"/>
      <c r="Q8" s="22" t="s">
        <v>30</v>
      </c>
      <c r="R8" s="21">
        <f>(R4+R5)/R2</f>
        <v>0.46153846153846156</v>
      </c>
    </row>
    <row r="9" spans="1:21" x14ac:dyDescent="0.25">
      <c r="C9" s="118" t="s">
        <v>23</v>
      </c>
      <c r="D9" s="118"/>
      <c r="E9" s="14">
        <v>56</v>
      </c>
      <c r="G9" s="18" t="s">
        <v>41</v>
      </c>
      <c r="H9" s="57">
        <f>E9/2</f>
        <v>28</v>
      </c>
      <c r="J9" s="23" t="s">
        <v>13</v>
      </c>
      <c r="K9" s="24">
        <f>MAX(M11:M49)</f>
        <v>35</v>
      </c>
      <c r="L9" s="25" t="str">
        <f>IF(K9*100/E9&gt;=50,"победитель","участник")</f>
        <v>победитель</v>
      </c>
      <c r="P9" s="26">
        <f>R8-45%</f>
        <v>1.1538461538461553E-2</v>
      </c>
      <c r="Q9" s="18" t="s">
        <v>25</v>
      </c>
      <c r="R9" s="27">
        <f>IF((R2*P9)&gt;0,(R2*P9),0)</f>
        <v>0.45000000000000057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5">
      <c r="A11" s="28">
        <v>36</v>
      </c>
      <c r="B11" s="51" t="s">
        <v>12</v>
      </c>
      <c r="C11" s="89" t="s">
        <v>414</v>
      </c>
      <c r="D11" s="59" t="s">
        <v>415</v>
      </c>
      <c r="E11" s="59" t="s">
        <v>416</v>
      </c>
      <c r="F11" s="76">
        <v>41500</v>
      </c>
      <c r="G11" s="36" t="s">
        <v>44</v>
      </c>
      <c r="H11" s="36" t="s">
        <v>65</v>
      </c>
      <c r="I11" s="77" t="s">
        <v>65</v>
      </c>
      <c r="J11" s="77" t="s">
        <v>111</v>
      </c>
      <c r="K11" s="41" t="s">
        <v>336</v>
      </c>
      <c r="L11" s="59" t="s">
        <v>417</v>
      </c>
      <c r="M11" s="40">
        <v>35</v>
      </c>
      <c r="N11" s="31">
        <f>IF(M11="","",M11/$E$9)</f>
        <v>0.625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321</v>
      </c>
      <c r="R11" s="43" t="s">
        <v>111</v>
      </c>
    </row>
    <row r="12" spans="1:21" s="32" customFormat="1" ht="12.95" customHeight="1" x14ac:dyDescent="0.25">
      <c r="A12" s="28">
        <v>32</v>
      </c>
      <c r="B12" s="51" t="s">
        <v>12</v>
      </c>
      <c r="C12" s="59" t="s">
        <v>391</v>
      </c>
      <c r="D12" s="59" t="s">
        <v>392</v>
      </c>
      <c r="E12" s="59" t="s">
        <v>393</v>
      </c>
      <c r="F12" s="76">
        <v>41499</v>
      </c>
      <c r="G12" s="36" t="s">
        <v>44</v>
      </c>
      <c r="H12" s="36" t="s">
        <v>65</v>
      </c>
      <c r="I12" s="77" t="s">
        <v>65</v>
      </c>
      <c r="J12" s="77" t="s">
        <v>111</v>
      </c>
      <c r="K12" s="41" t="s">
        <v>336</v>
      </c>
      <c r="L12" s="59" t="s">
        <v>394</v>
      </c>
      <c r="M12" s="40">
        <v>28</v>
      </c>
      <c r="N12" s="31">
        <f>IF(M12="","",M12/$E$9)</f>
        <v>0.5</v>
      </c>
      <c r="O12" s="31">
        <f>IF(M12="","",M12/$K$9)</f>
        <v>0.8</v>
      </c>
      <c r="P12" s="41" t="str">
        <f>IF(M12="","",IF($K$9=M12,$L$9,IF(M12&gt;=$H$9,"призер","участник")))</f>
        <v>призер</v>
      </c>
      <c r="Q12" s="37" t="s">
        <v>321</v>
      </c>
      <c r="R12" s="43" t="s">
        <v>111</v>
      </c>
    </row>
    <row r="13" spans="1:21" x14ac:dyDescent="0.25">
      <c r="A13" s="28">
        <v>27</v>
      </c>
      <c r="B13" s="51" t="s">
        <v>12</v>
      </c>
      <c r="C13" s="59" t="s">
        <v>351</v>
      </c>
      <c r="D13" s="59" t="s">
        <v>352</v>
      </c>
      <c r="E13" s="59" t="s">
        <v>353</v>
      </c>
      <c r="F13" s="76">
        <v>41309</v>
      </c>
      <c r="G13" s="36" t="s">
        <v>44</v>
      </c>
      <c r="H13" s="36" t="s">
        <v>65</v>
      </c>
      <c r="I13" s="77" t="s">
        <v>65</v>
      </c>
      <c r="J13" s="77" t="s">
        <v>111</v>
      </c>
      <c r="K13" s="41" t="s">
        <v>336</v>
      </c>
      <c r="L13" s="59" t="s">
        <v>354</v>
      </c>
      <c r="M13" s="40">
        <v>26</v>
      </c>
      <c r="N13" s="31">
        <f>IF(M13="","",M13/$E$9)</f>
        <v>0.4642857142857143</v>
      </c>
      <c r="O13" s="31">
        <f>IF(M13="","",M13/$K$9)</f>
        <v>0.74285714285714288</v>
      </c>
      <c r="P13" s="41" t="s">
        <v>322</v>
      </c>
      <c r="Q13" s="37" t="s">
        <v>321</v>
      </c>
      <c r="R13" s="43" t="s">
        <v>111</v>
      </c>
    </row>
    <row r="14" spans="1:21" x14ac:dyDescent="0.25">
      <c r="A14" s="28">
        <v>38</v>
      </c>
      <c r="B14" s="51" t="s">
        <v>12</v>
      </c>
      <c r="C14" s="59" t="s">
        <v>421</v>
      </c>
      <c r="D14" s="59" t="s">
        <v>422</v>
      </c>
      <c r="E14" s="59" t="s">
        <v>423</v>
      </c>
      <c r="F14" s="76">
        <v>41266</v>
      </c>
      <c r="G14" s="36" t="s">
        <v>44</v>
      </c>
      <c r="H14" s="36" t="s">
        <v>65</v>
      </c>
      <c r="I14" s="77" t="s">
        <v>65</v>
      </c>
      <c r="J14" s="77" t="s">
        <v>111</v>
      </c>
      <c r="K14" s="41" t="s">
        <v>336</v>
      </c>
      <c r="L14" s="59" t="s">
        <v>424</v>
      </c>
      <c r="M14" s="40">
        <v>23</v>
      </c>
      <c r="N14" s="31">
        <f>IF(M14="","",M14/$E$9)</f>
        <v>0.4107142857142857</v>
      </c>
      <c r="O14" s="31">
        <f>IF(M14="","",M14/$K$9)</f>
        <v>0.65714285714285714</v>
      </c>
      <c r="P14" s="41" t="s">
        <v>322</v>
      </c>
      <c r="Q14" s="37" t="s">
        <v>321</v>
      </c>
      <c r="R14" s="43" t="s">
        <v>111</v>
      </c>
    </row>
    <row r="15" spans="1:21" x14ac:dyDescent="0.25">
      <c r="A15" s="28">
        <v>35</v>
      </c>
      <c r="B15" s="51" t="s">
        <v>12</v>
      </c>
      <c r="C15" s="83" t="s">
        <v>412</v>
      </c>
      <c r="D15" s="83" t="s">
        <v>125</v>
      </c>
      <c r="E15" s="83" t="s">
        <v>267</v>
      </c>
      <c r="F15" s="84">
        <v>41529</v>
      </c>
      <c r="G15" s="80" t="s">
        <v>44</v>
      </c>
      <c r="H15" s="80" t="s">
        <v>65</v>
      </c>
      <c r="I15" s="81" t="s">
        <v>65</v>
      </c>
      <c r="J15" s="81" t="s">
        <v>111</v>
      </c>
      <c r="K15" s="82" t="s">
        <v>336</v>
      </c>
      <c r="L15" s="83" t="s">
        <v>413</v>
      </c>
      <c r="M15" s="40">
        <v>22</v>
      </c>
      <c r="N15" s="31">
        <f>IF(M15="","",M15/$E$9)</f>
        <v>0.39285714285714285</v>
      </c>
      <c r="O15" s="31">
        <f>IF(M15="","",M15/$K$9)</f>
        <v>0.62857142857142856</v>
      </c>
      <c r="P15" s="41" t="s">
        <v>322</v>
      </c>
      <c r="Q15" s="37" t="s">
        <v>321</v>
      </c>
      <c r="R15" s="43" t="s">
        <v>111</v>
      </c>
    </row>
    <row r="16" spans="1:21" x14ac:dyDescent="0.25">
      <c r="A16" s="28">
        <v>1</v>
      </c>
      <c r="B16" s="51" t="s">
        <v>12</v>
      </c>
      <c r="C16" s="78" t="s">
        <v>437</v>
      </c>
      <c r="D16" s="78" t="s">
        <v>438</v>
      </c>
      <c r="E16" s="78" t="s">
        <v>267</v>
      </c>
      <c r="F16" s="95" t="s">
        <v>439</v>
      </c>
      <c r="G16" s="80" t="s">
        <v>44</v>
      </c>
      <c r="H16" s="80" t="s">
        <v>65</v>
      </c>
      <c r="I16" s="97" t="s">
        <v>65</v>
      </c>
      <c r="J16" s="97" t="s">
        <v>42</v>
      </c>
      <c r="K16" s="99">
        <v>6</v>
      </c>
      <c r="L16" s="100" t="s">
        <v>440</v>
      </c>
      <c r="M16" s="40">
        <v>21</v>
      </c>
      <c r="N16" s="31">
        <f>IF(M16="","",M16/$E$9)</f>
        <v>0.375</v>
      </c>
      <c r="O16" s="31">
        <f>IF(M16="","",M16/$K$9)</f>
        <v>0.6</v>
      </c>
      <c r="P16" s="41" t="s">
        <v>322</v>
      </c>
      <c r="Q16" s="37" t="s">
        <v>761</v>
      </c>
      <c r="R16" s="43" t="s">
        <v>43</v>
      </c>
    </row>
    <row r="17" spans="1:18" x14ac:dyDescent="0.25">
      <c r="A17" s="28">
        <v>29</v>
      </c>
      <c r="B17" s="51" t="s">
        <v>12</v>
      </c>
      <c r="C17" s="83" t="s">
        <v>367</v>
      </c>
      <c r="D17" s="83" t="s">
        <v>368</v>
      </c>
      <c r="E17" s="83" t="s">
        <v>369</v>
      </c>
      <c r="F17" s="84">
        <v>41362</v>
      </c>
      <c r="G17" s="80" t="s">
        <v>44</v>
      </c>
      <c r="H17" s="80" t="s">
        <v>65</v>
      </c>
      <c r="I17" s="81" t="s">
        <v>65</v>
      </c>
      <c r="J17" s="81" t="s">
        <v>111</v>
      </c>
      <c r="K17" s="82" t="s">
        <v>336</v>
      </c>
      <c r="L17" s="83" t="s">
        <v>370</v>
      </c>
      <c r="M17" s="40">
        <v>17</v>
      </c>
      <c r="N17" s="31">
        <f>IF(M17="","",M17/$E$9)</f>
        <v>0.30357142857142855</v>
      </c>
      <c r="O17" s="31">
        <f>IF(M17="","",M17/$K$9)</f>
        <v>0.48571428571428571</v>
      </c>
      <c r="P17" s="41" t="s">
        <v>322</v>
      </c>
      <c r="Q17" s="37" t="s">
        <v>321</v>
      </c>
      <c r="R17" s="43" t="s">
        <v>111</v>
      </c>
    </row>
    <row r="18" spans="1:18" ht="15.75" x14ac:dyDescent="0.25">
      <c r="A18" s="28">
        <v>33</v>
      </c>
      <c r="B18" s="51" t="s">
        <v>12</v>
      </c>
      <c r="C18" s="94" t="s">
        <v>395</v>
      </c>
      <c r="D18" s="83" t="s">
        <v>762</v>
      </c>
      <c r="E18" s="83" t="s">
        <v>397</v>
      </c>
      <c r="F18" s="84">
        <v>41528</v>
      </c>
      <c r="G18" s="80" t="s">
        <v>44</v>
      </c>
      <c r="H18" s="80" t="s">
        <v>65</v>
      </c>
      <c r="I18" s="81" t="s">
        <v>65</v>
      </c>
      <c r="J18" s="81" t="s">
        <v>111</v>
      </c>
      <c r="K18" s="82" t="s">
        <v>336</v>
      </c>
      <c r="L18" s="83" t="s">
        <v>398</v>
      </c>
      <c r="M18" s="40">
        <v>17</v>
      </c>
      <c r="N18" s="31">
        <f>IF(M18="","",M18/$E$9)</f>
        <v>0.30357142857142855</v>
      </c>
      <c r="O18" s="31">
        <f>IF(M18="","",M18/$K$9)</f>
        <v>0.48571428571428571</v>
      </c>
      <c r="P18" s="41" t="s">
        <v>322</v>
      </c>
      <c r="Q18" s="37" t="s">
        <v>321</v>
      </c>
      <c r="R18" s="43" t="s">
        <v>111</v>
      </c>
    </row>
    <row r="19" spans="1:18" x14ac:dyDescent="0.25">
      <c r="A19" s="28">
        <v>39</v>
      </c>
      <c r="B19" s="51" t="s">
        <v>12</v>
      </c>
      <c r="C19" s="78" t="s">
        <v>425</v>
      </c>
      <c r="D19" s="78" t="s">
        <v>63</v>
      </c>
      <c r="E19" s="78" t="s">
        <v>426</v>
      </c>
      <c r="F19" s="79">
        <v>41317</v>
      </c>
      <c r="G19" s="80" t="s">
        <v>44</v>
      </c>
      <c r="H19" s="80" t="s">
        <v>65</v>
      </c>
      <c r="I19" s="81" t="s">
        <v>65</v>
      </c>
      <c r="J19" s="81" t="s">
        <v>111</v>
      </c>
      <c r="K19" s="82" t="s">
        <v>336</v>
      </c>
      <c r="L19" s="80" t="s">
        <v>427</v>
      </c>
      <c r="M19" s="40">
        <v>14</v>
      </c>
      <c r="N19" s="31">
        <f>IF(M19="","",M19/$E$9)</f>
        <v>0.25</v>
      </c>
      <c r="O19" s="31">
        <f>IF(M19="","",M19/$K$9)</f>
        <v>0.4</v>
      </c>
      <c r="P19" s="41" t="s">
        <v>322</v>
      </c>
      <c r="Q19" s="37" t="s">
        <v>321</v>
      </c>
      <c r="R19" s="43" t="s">
        <v>111</v>
      </c>
    </row>
    <row r="20" spans="1:18" x14ac:dyDescent="0.25">
      <c r="A20" s="28">
        <v>10</v>
      </c>
      <c r="B20" s="51" t="s">
        <v>12</v>
      </c>
      <c r="C20" s="83" t="s">
        <v>359</v>
      </c>
      <c r="D20" s="83" t="s">
        <v>360</v>
      </c>
      <c r="E20" s="83" t="s">
        <v>167</v>
      </c>
      <c r="F20" s="84">
        <v>41232</v>
      </c>
      <c r="G20" s="80" t="s">
        <v>44</v>
      </c>
      <c r="H20" s="80" t="s">
        <v>65</v>
      </c>
      <c r="I20" s="81" t="s">
        <v>65</v>
      </c>
      <c r="J20" s="81" t="s">
        <v>111</v>
      </c>
      <c r="K20" s="82" t="s">
        <v>326</v>
      </c>
      <c r="L20" s="83" t="s">
        <v>361</v>
      </c>
      <c r="M20" s="40">
        <v>11</v>
      </c>
      <c r="N20" s="31">
        <f>IF(M20="","",M20/$E$9)</f>
        <v>0.19642857142857142</v>
      </c>
      <c r="O20" s="31">
        <f>IF(M20="","",M20/$K$9)</f>
        <v>0.31428571428571428</v>
      </c>
      <c r="P20" s="41" t="s">
        <v>322</v>
      </c>
      <c r="Q20" s="37" t="s">
        <v>458</v>
      </c>
      <c r="R20" s="43" t="s">
        <v>111</v>
      </c>
    </row>
    <row r="21" spans="1:18" x14ac:dyDescent="0.25">
      <c r="A21" s="28">
        <v>5</v>
      </c>
      <c r="B21" s="51" t="s">
        <v>12</v>
      </c>
      <c r="C21" s="83" t="s">
        <v>323</v>
      </c>
      <c r="D21" s="83" t="s">
        <v>324</v>
      </c>
      <c r="E21" s="83" t="s">
        <v>325</v>
      </c>
      <c r="F21" s="84">
        <v>41416</v>
      </c>
      <c r="G21" s="80" t="s">
        <v>44</v>
      </c>
      <c r="H21" s="80" t="s">
        <v>65</v>
      </c>
      <c r="I21" s="81" t="s">
        <v>65</v>
      </c>
      <c r="J21" s="81" t="s">
        <v>111</v>
      </c>
      <c r="K21" s="82" t="s">
        <v>326</v>
      </c>
      <c r="L21" s="83" t="s">
        <v>327</v>
      </c>
      <c r="M21" s="40">
        <v>10</v>
      </c>
      <c r="N21" s="31">
        <f>IF(M21="","",M21/$E$9)</f>
        <v>0.17857142857142858</v>
      </c>
      <c r="O21" s="31">
        <f>IF(M21="","",M21/$K$9)</f>
        <v>0.2857142857142857</v>
      </c>
      <c r="P21" s="41" t="s">
        <v>322</v>
      </c>
      <c r="Q21" s="37" t="s">
        <v>458</v>
      </c>
      <c r="R21" s="43" t="s">
        <v>111</v>
      </c>
    </row>
    <row r="22" spans="1:18" x14ac:dyDescent="0.25">
      <c r="A22" s="28">
        <v>30</v>
      </c>
      <c r="B22" s="51" t="s">
        <v>12</v>
      </c>
      <c r="C22" s="83" t="s">
        <v>138</v>
      </c>
      <c r="D22" s="83" t="s">
        <v>377</v>
      </c>
      <c r="E22" s="83" t="s">
        <v>291</v>
      </c>
      <c r="F22" s="83" t="s">
        <v>378</v>
      </c>
      <c r="G22" s="80" t="s">
        <v>44</v>
      </c>
      <c r="H22" s="80" t="s">
        <v>65</v>
      </c>
      <c r="I22" s="81" t="s">
        <v>65</v>
      </c>
      <c r="J22" s="81" t="s">
        <v>111</v>
      </c>
      <c r="K22" s="82" t="s">
        <v>336</v>
      </c>
      <c r="L22" s="83" t="s">
        <v>379</v>
      </c>
      <c r="M22" s="40">
        <v>10</v>
      </c>
      <c r="N22" s="31">
        <f>IF(M22="","",M22/$E$9)</f>
        <v>0.17857142857142858</v>
      </c>
      <c r="O22" s="31">
        <f>IF(M22="","",M22/$K$9)</f>
        <v>0.2857142857142857</v>
      </c>
      <c r="P22" s="41" t="s">
        <v>322</v>
      </c>
      <c r="Q22" s="37" t="s">
        <v>321</v>
      </c>
      <c r="R22" s="43" t="s">
        <v>111</v>
      </c>
    </row>
    <row r="23" spans="1:18" x14ac:dyDescent="0.25">
      <c r="A23" s="28">
        <v>34</v>
      </c>
      <c r="B23" s="51" t="s">
        <v>12</v>
      </c>
      <c r="C23" s="83" t="s">
        <v>399</v>
      </c>
      <c r="D23" s="83" t="s">
        <v>400</v>
      </c>
      <c r="E23" s="83" t="s">
        <v>372</v>
      </c>
      <c r="F23" s="84">
        <v>41320</v>
      </c>
      <c r="G23" s="80" t="s">
        <v>44</v>
      </c>
      <c r="H23" s="80" t="s">
        <v>65</v>
      </c>
      <c r="I23" s="81" t="s">
        <v>65</v>
      </c>
      <c r="J23" s="81" t="s">
        <v>111</v>
      </c>
      <c r="K23" s="82" t="s">
        <v>336</v>
      </c>
      <c r="L23" s="83" t="s">
        <v>401</v>
      </c>
      <c r="M23" s="40">
        <v>10</v>
      </c>
      <c r="N23" s="31">
        <f>IF(M23="","",M23/$E$9)</f>
        <v>0.17857142857142858</v>
      </c>
      <c r="O23" s="31">
        <f>IF(M23="","",M23/$K$9)</f>
        <v>0.2857142857142857</v>
      </c>
      <c r="P23" s="41" t="s">
        <v>322</v>
      </c>
      <c r="Q23" s="37" t="s">
        <v>321</v>
      </c>
      <c r="R23" s="43" t="s">
        <v>111</v>
      </c>
    </row>
    <row r="24" spans="1:18" x14ac:dyDescent="0.25">
      <c r="A24" s="28">
        <v>4</v>
      </c>
      <c r="B24" s="51" t="s">
        <v>12</v>
      </c>
      <c r="C24" s="85" t="s">
        <v>452</v>
      </c>
      <c r="D24" s="85" t="s">
        <v>453</v>
      </c>
      <c r="E24" s="85" t="s">
        <v>454</v>
      </c>
      <c r="F24" s="120" t="s">
        <v>455</v>
      </c>
      <c r="G24" s="86" t="s">
        <v>44</v>
      </c>
      <c r="H24" s="86" t="s">
        <v>65</v>
      </c>
      <c r="I24" s="90" t="s">
        <v>65</v>
      </c>
      <c r="J24" s="90" t="s">
        <v>42</v>
      </c>
      <c r="K24" s="91">
        <v>6</v>
      </c>
      <c r="L24" s="121" t="s">
        <v>456</v>
      </c>
      <c r="M24" s="40">
        <v>9</v>
      </c>
      <c r="N24" s="31">
        <f>IF(M24="","",M24/$E$9)</f>
        <v>0.16071428571428573</v>
      </c>
      <c r="O24" s="31">
        <f>IF(M24="","",M24/$K$9)</f>
        <v>0.25714285714285712</v>
      </c>
      <c r="P24" s="41" t="s">
        <v>322</v>
      </c>
      <c r="Q24" s="37" t="s">
        <v>761</v>
      </c>
      <c r="R24" s="43" t="s">
        <v>43</v>
      </c>
    </row>
    <row r="25" spans="1:18" x14ac:dyDescent="0.25">
      <c r="A25" s="28">
        <v>9</v>
      </c>
      <c r="B25" s="51" t="s">
        <v>12</v>
      </c>
      <c r="C25" s="34" t="s">
        <v>347</v>
      </c>
      <c r="D25" s="34" t="s">
        <v>348</v>
      </c>
      <c r="E25" s="34" t="s">
        <v>349</v>
      </c>
      <c r="F25" s="119">
        <v>41407</v>
      </c>
      <c r="G25" s="86" t="s">
        <v>44</v>
      </c>
      <c r="H25" s="86" t="s">
        <v>65</v>
      </c>
      <c r="I25" s="96" t="s">
        <v>65</v>
      </c>
      <c r="J25" s="96" t="s">
        <v>111</v>
      </c>
      <c r="K25" s="98" t="s">
        <v>336</v>
      </c>
      <c r="L25" s="36" t="s">
        <v>350</v>
      </c>
      <c r="M25" s="40">
        <v>9</v>
      </c>
      <c r="N25" s="31">
        <f>IF(M25="","",M25/$E$9)</f>
        <v>0.16071428571428573</v>
      </c>
      <c r="O25" s="31">
        <f>IF(M25="","",M25/$K$9)</f>
        <v>0.25714285714285712</v>
      </c>
      <c r="P25" s="41" t="s">
        <v>322</v>
      </c>
      <c r="Q25" s="37" t="s">
        <v>321</v>
      </c>
      <c r="R25" s="43" t="s">
        <v>111</v>
      </c>
    </row>
    <row r="26" spans="1:18" x14ac:dyDescent="0.25">
      <c r="A26" s="28">
        <v>37</v>
      </c>
      <c r="B26" s="51" t="s">
        <v>12</v>
      </c>
      <c r="C26" s="59" t="s">
        <v>418</v>
      </c>
      <c r="D26" s="59" t="s">
        <v>187</v>
      </c>
      <c r="E26" s="59" t="s">
        <v>162</v>
      </c>
      <c r="F26" s="76">
        <v>40962</v>
      </c>
      <c r="G26" s="86" t="s">
        <v>44</v>
      </c>
      <c r="H26" s="86" t="s">
        <v>65</v>
      </c>
      <c r="I26" s="87" t="s">
        <v>65</v>
      </c>
      <c r="J26" s="87" t="s">
        <v>111</v>
      </c>
      <c r="K26" s="88" t="s">
        <v>336</v>
      </c>
      <c r="L26" s="59" t="s">
        <v>419</v>
      </c>
      <c r="M26" s="40">
        <v>9</v>
      </c>
      <c r="N26" s="31">
        <f>IF(M26="","",M26/$E$9)</f>
        <v>0.16071428571428573</v>
      </c>
      <c r="O26" s="31">
        <f>IF(M26="","",M26/$K$9)</f>
        <v>0.25714285714285712</v>
      </c>
      <c r="P26" s="41" t="s">
        <v>322</v>
      </c>
      <c r="Q26" s="37" t="s">
        <v>321</v>
      </c>
      <c r="R26" s="43" t="s">
        <v>111</v>
      </c>
    </row>
    <row r="27" spans="1:18" x14ac:dyDescent="0.25">
      <c r="A27" s="28">
        <v>3</v>
      </c>
      <c r="B27" s="51" t="s">
        <v>12</v>
      </c>
      <c r="C27" s="34" t="s">
        <v>447</v>
      </c>
      <c r="D27" s="34" t="s">
        <v>448</v>
      </c>
      <c r="E27" s="34" t="s">
        <v>449</v>
      </c>
      <c r="F27" s="44" t="s">
        <v>450</v>
      </c>
      <c r="G27" s="86" t="s">
        <v>44</v>
      </c>
      <c r="H27" s="86" t="s">
        <v>65</v>
      </c>
      <c r="I27" s="92" t="s">
        <v>65</v>
      </c>
      <c r="J27" s="92" t="s">
        <v>42</v>
      </c>
      <c r="K27" s="93">
        <v>6</v>
      </c>
      <c r="L27" s="39" t="s">
        <v>451</v>
      </c>
      <c r="M27" s="40">
        <v>8</v>
      </c>
      <c r="N27" s="31">
        <f>IF(M27="","",M27/$E$9)</f>
        <v>0.14285714285714285</v>
      </c>
      <c r="O27" s="31">
        <f>IF(M27="","",M27/$K$9)</f>
        <v>0.22857142857142856</v>
      </c>
      <c r="P27" s="41" t="s">
        <v>322</v>
      </c>
      <c r="Q27" s="37" t="s">
        <v>761</v>
      </c>
      <c r="R27" s="43" t="s">
        <v>43</v>
      </c>
    </row>
    <row r="28" spans="1:18" x14ac:dyDescent="0.25">
      <c r="A28" s="28">
        <v>24</v>
      </c>
      <c r="B28" s="51" t="s">
        <v>12</v>
      </c>
      <c r="C28" s="59" t="s">
        <v>445</v>
      </c>
      <c r="D28" s="59" t="s">
        <v>184</v>
      </c>
      <c r="E28" s="59" t="s">
        <v>325</v>
      </c>
      <c r="F28" s="76">
        <v>41473</v>
      </c>
      <c r="G28" s="86" t="s">
        <v>44</v>
      </c>
      <c r="H28" s="86" t="s">
        <v>65</v>
      </c>
      <c r="I28" s="87" t="s">
        <v>65</v>
      </c>
      <c r="J28" s="87" t="s">
        <v>111</v>
      </c>
      <c r="K28" s="88" t="s">
        <v>326</v>
      </c>
      <c r="L28" s="59" t="s">
        <v>446</v>
      </c>
      <c r="M28" s="40">
        <v>8</v>
      </c>
      <c r="N28" s="31">
        <f>IF(M28="","",M28/$E$9)</f>
        <v>0.14285714285714285</v>
      </c>
      <c r="O28" s="31">
        <f>IF(M28="","",M28/$K$9)</f>
        <v>0.22857142857142856</v>
      </c>
      <c r="P28" s="41" t="s">
        <v>322</v>
      </c>
      <c r="Q28" s="37" t="s">
        <v>458</v>
      </c>
      <c r="R28" s="43" t="s">
        <v>111</v>
      </c>
    </row>
    <row r="29" spans="1:18" x14ac:dyDescent="0.25">
      <c r="A29" s="28">
        <v>13</v>
      </c>
      <c r="B29" s="51" t="s">
        <v>12</v>
      </c>
      <c r="C29" s="34" t="s">
        <v>138</v>
      </c>
      <c r="D29" s="34" t="s">
        <v>374</v>
      </c>
      <c r="E29" s="34" t="s">
        <v>375</v>
      </c>
      <c r="F29" s="48">
        <v>41495</v>
      </c>
      <c r="G29" s="86" t="s">
        <v>44</v>
      </c>
      <c r="H29" s="86" t="s">
        <v>65</v>
      </c>
      <c r="I29" s="87" t="s">
        <v>65</v>
      </c>
      <c r="J29" s="87" t="s">
        <v>111</v>
      </c>
      <c r="K29" s="88" t="s">
        <v>326</v>
      </c>
      <c r="L29" s="36" t="s">
        <v>376</v>
      </c>
      <c r="M29" s="40">
        <v>7</v>
      </c>
      <c r="N29" s="31">
        <f>IF(M29="","",M29/$E$9)</f>
        <v>0.125</v>
      </c>
      <c r="O29" s="31">
        <f>IF(M29="","",M29/$K$9)</f>
        <v>0.2</v>
      </c>
      <c r="P29" s="41" t="str">
        <f>IF(M29="","",IF($K$9=M29,$L$9,IF(M29&gt;=$H$9,"призер","участник")))</f>
        <v>участник</v>
      </c>
      <c r="Q29" s="37" t="s">
        <v>458</v>
      </c>
      <c r="R29" s="43" t="s">
        <v>111</v>
      </c>
    </row>
    <row r="30" spans="1:18" x14ac:dyDescent="0.25">
      <c r="A30" s="28">
        <v>19</v>
      </c>
      <c r="B30" s="51" t="s">
        <v>12</v>
      </c>
      <c r="C30" s="59" t="s">
        <v>235</v>
      </c>
      <c r="D30" s="59" t="s">
        <v>149</v>
      </c>
      <c r="E30" s="59" t="s">
        <v>369</v>
      </c>
      <c r="F30" s="76">
        <v>41241</v>
      </c>
      <c r="G30" s="86" t="s">
        <v>44</v>
      </c>
      <c r="H30" s="86" t="s">
        <v>65</v>
      </c>
      <c r="I30" s="87" t="s">
        <v>65</v>
      </c>
      <c r="J30" s="87" t="s">
        <v>111</v>
      </c>
      <c r="K30" s="88" t="s">
        <v>326</v>
      </c>
      <c r="L30" s="59" t="s">
        <v>420</v>
      </c>
      <c r="M30" s="40">
        <v>7</v>
      </c>
      <c r="N30" s="31">
        <f>IF(M30="","",M30/$E$9)</f>
        <v>0.125</v>
      </c>
      <c r="O30" s="31">
        <f>IF(M30="","",M30/$K$9)</f>
        <v>0.2</v>
      </c>
      <c r="P30" s="41" t="str">
        <f>IF(M30="","",IF($K$9=M30,$L$9,IF(M30&gt;=$H$9,"призер","участник")))</f>
        <v>участник</v>
      </c>
      <c r="Q30" s="37" t="s">
        <v>458</v>
      </c>
      <c r="R30" s="43" t="s">
        <v>111</v>
      </c>
    </row>
    <row r="31" spans="1:18" x14ac:dyDescent="0.25">
      <c r="A31" s="28">
        <v>25</v>
      </c>
      <c r="B31" s="51" t="s">
        <v>12</v>
      </c>
      <c r="C31" s="59" t="s">
        <v>333</v>
      </c>
      <c r="D31" s="59" t="s">
        <v>334</v>
      </c>
      <c r="E31" s="59" t="s">
        <v>335</v>
      </c>
      <c r="F31" s="76">
        <v>41479</v>
      </c>
      <c r="G31" s="86" t="s">
        <v>44</v>
      </c>
      <c r="H31" s="86" t="s">
        <v>65</v>
      </c>
      <c r="I31" s="87" t="s">
        <v>65</v>
      </c>
      <c r="J31" s="87" t="s">
        <v>111</v>
      </c>
      <c r="K31" s="88" t="s">
        <v>336</v>
      </c>
      <c r="L31" s="59" t="s">
        <v>337</v>
      </c>
      <c r="M31" s="40">
        <v>7</v>
      </c>
      <c r="N31" s="31">
        <f>IF(M31="","",M31/$E$9)</f>
        <v>0.125</v>
      </c>
      <c r="O31" s="31">
        <f>IF(M31="","",M31/$K$9)</f>
        <v>0.2</v>
      </c>
      <c r="P31" s="41" t="str">
        <f>IF(M31="","",IF($K$9=M31,$L$9,IF(M31&gt;=$H$9,"призер","участник")))</f>
        <v>участник</v>
      </c>
      <c r="Q31" s="37" t="s">
        <v>321</v>
      </c>
      <c r="R31" s="43" t="s">
        <v>111</v>
      </c>
    </row>
    <row r="32" spans="1:18" x14ac:dyDescent="0.25">
      <c r="A32" s="28">
        <v>28</v>
      </c>
      <c r="B32" s="51" t="s">
        <v>12</v>
      </c>
      <c r="C32" s="34" t="s">
        <v>355</v>
      </c>
      <c r="D32" s="34" t="s">
        <v>356</v>
      </c>
      <c r="E32" s="34" t="s">
        <v>357</v>
      </c>
      <c r="F32" s="48">
        <v>41359</v>
      </c>
      <c r="G32" s="86" t="s">
        <v>44</v>
      </c>
      <c r="H32" s="86" t="s">
        <v>65</v>
      </c>
      <c r="I32" s="87" t="s">
        <v>65</v>
      </c>
      <c r="J32" s="87" t="s">
        <v>111</v>
      </c>
      <c r="K32" s="88" t="s">
        <v>336</v>
      </c>
      <c r="L32" s="36" t="s">
        <v>358</v>
      </c>
      <c r="M32" s="40">
        <v>7</v>
      </c>
      <c r="N32" s="31">
        <f>IF(M32="","",M32/$E$9)</f>
        <v>0.125</v>
      </c>
      <c r="O32" s="31">
        <f>IF(M32="","",M32/$K$9)</f>
        <v>0.2</v>
      </c>
      <c r="P32" s="41" t="str">
        <f>IF(M32="","",IF($K$9=M32,$L$9,IF(M32&gt;=$H$9,"призер","участник")))</f>
        <v>участник</v>
      </c>
      <c r="Q32" s="37" t="s">
        <v>321</v>
      </c>
      <c r="R32" s="43" t="s">
        <v>111</v>
      </c>
    </row>
    <row r="33" spans="1:18" x14ac:dyDescent="0.25">
      <c r="A33" s="28">
        <v>7</v>
      </c>
      <c r="B33" s="51" t="s">
        <v>12</v>
      </c>
      <c r="C33" s="59" t="s">
        <v>338</v>
      </c>
      <c r="D33" s="59" t="s">
        <v>339</v>
      </c>
      <c r="E33" s="59" t="s">
        <v>70</v>
      </c>
      <c r="F33" s="76">
        <v>41421</v>
      </c>
      <c r="G33" s="86" t="s">
        <v>44</v>
      </c>
      <c r="H33" s="86" t="s">
        <v>65</v>
      </c>
      <c r="I33" s="87" t="s">
        <v>65</v>
      </c>
      <c r="J33" s="87" t="s">
        <v>111</v>
      </c>
      <c r="K33" s="88" t="s">
        <v>326</v>
      </c>
      <c r="L33" s="59" t="s">
        <v>340</v>
      </c>
      <c r="M33" s="40">
        <v>4</v>
      </c>
      <c r="N33" s="31">
        <f>IF(M33="","",M33/$E$9)</f>
        <v>7.1428571428571425E-2</v>
      </c>
      <c r="O33" s="31">
        <f>IF(M33="","",M33/$K$9)</f>
        <v>0.11428571428571428</v>
      </c>
      <c r="P33" s="41" t="str">
        <f>IF(M33="","",IF($K$9=M33,$L$9,IF(M33&gt;=$H$9,"призер","участник")))</f>
        <v>участник</v>
      </c>
      <c r="Q33" s="37" t="s">
        <v>458</v>
      </c>
      <c r="R33" s="43" t="s">
        <v>111</v>
      </c>
    </row>
    <row r="34" spans="1:18" x14ac:dyDescent="0.25">
      <c r="A34" s="28">
        <v>15</v>
      </c>
      <c r="B34" s="51" t="s">
        <v>12</v>
      </c>
      <c r="C34" s="59" t="s">
        <v>388</v>
      </c>
      <c r="D34" s="59" t="s">
        <v>389</v>
      </c>
      <c r="E34" s="59" t="s">
        <v>291</v>
      </c>
      <c r="F34" s="76">
        <v>41532</v>
      </c>
      <c r="G34" s="86" t="s">
        <v>44</v>
      </c>
      <c r="H34" s="86" t="s">
        <v>65</v>
      </c>
      <c r="I34" s="87" t="s">
        <v>65</v>
      </c>
      <c r="J34" s="87" t="s">
        <v>111</v>
      </c>
      <c r="K34" s="88" t="s">
        <v>326</v>
      </c>
      <c r="L34" s="59" t="s">
        <v>390</v>
      </c>
      <c r="M34" s="40">
        <v>3</v>
      </c>
      <c r="N34" s="31">
        <f>IF(M34="","",M34/$E$9)</f>
        <v>5.3571428571428568E-2</v>
      </c>
      <c r="O34" s="31">
        <f>IF(M34="","",M34/$K$9)</f>
        <v>8.5714285714285715E-2</v>
      </c>
      <c r="P34" s="41" t="str">
        <f>IF(M34="","",IF($K$9=M34,$L$9,IF(M34&gt;=$H$9,"призер","участник")))</f>
        <v>участник</v>
      </c>
      <c r="Q34" s="37" t="s">
        <v>458</v>
      </c>
      <c r="R34" s="43" t="s">
        <v>111</v>
      </c>
    </row>
    <row r="35" spans="1:18" x14ac:dyDescent="0.25">
      <c r="A35" s="28">
        <v>16</v>
      </c>
      <c r="B35" s="51" t="s">
        <v>12</v>
      </c>
      <c r="C35" s="59" t="s">
        <v>402</v>
      </c>
      <c r="D35" s="59" t="s">
        <v>403</v>
      </c>
      <c r="E35" s="59" t="s">
        <v>162</v>
      </c>
      <c r="F35" s="76">
        <v>41576</v>
      </c>
      <c r="G35" s="86" t="s">
        <v>44</v>
      </c>
      <c r="H35" s="86" t="s">
        <v>65</v>
      </c>
      <c r="I35" s="87" t="s">
        <v>65</v>
      </c>
      <c r="J35" s="87" t="s">
        <v>111</v>
      </c>
      <c r="K35" s="88" t="s">
        <v>326</v>
      </c>
      <c r="L35" s="59" t="s">
        <v>404</v>
      </c>
      <c r="M35" s="40">
        <v>3</v>
      </c>
      <c r="N35" s="31">
        <f>IF(M35="","",M35/$E$9)</f>
        <v>5.3571428571428568E-2</v>
      </c>
      <c r="O35" s="31">
        <f>IF(M35="","",M35/$K$9)</f>
        <v>8.5714285714285715E-2</v>
      </c>
      <c r="P35" s="41" t="str">
        <f>IF(M35="","",IF($K$9=M35,$L$9,IF(M35&gt;=$H$9,"призер","участник")))</f>
        <v>участник</v>
      </c>
      <c r="Q35" s="37" t="s">
        <v>458</v>
      </c>
      <c r="R35" s="43" t="s">
        <v>111</v>
      </c>
    </row>
    <row r="36" spans="1:18" x14ac:dyDescent="0.25">
      <c r="A36" s="28">
        <v>26</v>
      </c>
      <c r="B36" s="51" t="s">
        <v>12</v>
      </c>
      <c r="C36" s="59" t="s">
        <v>345</v>
      </c>
      <c r="D36" s="59" t="s">
        <v>191</v>
      </c>
      <c r="E36" s="59" t="s">
        <v>222</v>
      </c>
      <c r="F36" s="76">
        <v>41401</v>
      </c>
      <c r="G36" s="86" t="s">
        <v>44</v>
      </c>
      <c r="H36" s="86" t="s">
        <v>65</v>
      </c>
      <c r="I36" s="87" t="s">
        <v>65</v>
      </c>
      <c r="J36" s="87" t="s">
        <v>111</v>
      </c>
      <c r="K36" s="88" t="s">
        <v>336</v>
      </c>
      <c r="L36" s="59" t="s">
        <v>346</v>
      </c>
      <c r="M36" s="40">
        <v>3</v>
      </c>
      <c r="N36" s="31">
        <f>IF(M36="","",M36/$E$9)</f>
        <v>5.3571428571428568E-2</v>
      </c>
      <c r="O36" s="31">
        <f>IF(M36="","",M36/$K$9)</f>
        <v>8.5714285714285715E-2</v>
      </c>
      <c r="P36" s="41" t="str">
        <f>IF(M36="","",IF($K$9=M36,$L$9,IF(M36&gt;=$H$9,"призер","участник")))</f>
        <v>участник</v>
      </c>
      <c r="Q36" s="37" t="s">
        <v>321</v>
      </c>
      <c r="R36" s="43" t="s">
        <v>111</v>
      </c>
    </row>
    <row r="37" spans="1:18" x14ac:dyDescent="0.25">
      <c r="A37" s="28">
        <v>2</v>
      </c>
      <c r="B37" s="51" t="s">
        <v>12</v>
      </c>
      <c r="C37" s="34" t="s">
        <v>441</v>
      </c>
      <c r="D37" s="34" t="s">
        <v>415</v>
      </c>
      <c r="E37" s="34" t="s">
        <v>442</v>
      </c>
      <c r="F37" s="35" t="s">
        <v>443</v>
      </c>
      <c r="G37" s="86" t="s">
        <v>44</v>
      </c>
      <c r="H37" s="86" t="s">
        <v>65</v>
      </c>
      <c r="I37" s="90" t="s">
        <v>65</v>
      </c>
      <c r="J37" s="90" t="s">
        <v>42</v>
      </c>
      <c r="K37" s="91">
        <v>6</v>
      </c>
      <c r="L37" s="39" t="s">
        <v>444</v>
      </c>
      <c r="M37" s="40">
        <v>2</v>
      </c>
      <c r="N37" s="31">
        <f>IF(M37="","",M37/$E$9)</f>
        <v>3.5714285714285712E-2</v>
      </c>
      <c r="O37" s="31">
        <f>IF(M37="","",M37/$K$9)</f>
        <v>5.7142857142857141E-2</v>
      </c>
      <c r="P37" s="41" t="str">
        <f>IF(M37="","",IF($K$9=M37,$L$9,IF(M37&gt;=$H$9,"призер","участник")))</f>
        <v>участник</v>
      </c>
      <c r="Q37" s="37" t="s">
        <v>761</v>
      </c>
      <c r="R37" s="43" t="s">
        <v>43</v>
      </c>
    </row>
    <row r="38" spans="1:18" x14ac:dyDescent="0.25">
      <c r="A38" s="28">
        <v>11</v>
      </c>
      <c r="B38" s="51" t="s">
        <v>12</v>
      </c>
      <c r="C38" s="59" t="s">
        <v>362</v>
      </c>
      <c r="D38" s="59" t="s">
        <v>363</v>
      </c>
      <c r="E38" s="59" t="s">
        <v>364</v>
      </c>
      <c r="F38" s="59" t="s">
        <v>365</v>
      </c>
      <c r="G38" s="86" t="s">
        <v>44</v>
      </c>
      <c r="H38" s="86" t="s">
        <v>65</v>
      </c>
      <c r="I38" s="87" t="s">
        <v>65</v>
      </c>
      <c r="J38" s="87" t="s">
        <v>111</v>
      </c>
      <c r="K38" s="88" t="s">
        <v>326</v>
      </c>
      <c r="L38" s="59" t="s">
        <v>366</v>
      </c>
      <c r="M38" s="40">
        <v>2</v>
      </c>
      <c r="N38" s="31">
        <f>IF(M38="","",M38/$E$9)</f>
        <v>3.5714285714285712E-2</v>
      </c>
      <c r="O38" s="31">
        <f>IF(M38="","",M38/$K$9)</f>
        <v>5.7142857142857141E-2</v>
      </c>
      <c r="P38" s="41" t="str">
        <f>IF(M38="","",IF($K$9=M38,$L$9,IF(M38&gt;=$H$9,"призер","участник")))</f>
        <v>участник</v>
      </c>
      <c r="Q38" s="37" t="s">
        <v>458</v>
      </c>
      <c r="R38" s="43" t="s">
        <v>111</v>
      </c>
    </row>
    <row r="39" spans="1:18" x14ac:dyDescent="0.25">
      <c r="A39" s="28">
        <v>20</v>
      </c>
      <c r="B39" s="51" t="s">
        <v>12</v>
      </c>
      <c r="C39" s="34" t="s">
        <v>253</v>
      </c>
      <c r="D39" s="34" t="s">
        <v>218</v>
      </c>
      <c r="E39" s="34" t="s">
        <v>219</v>
      </c>
      <c r="F39" s="48">
        <v>41248</v>
      </c>
      <c r="G39" s="86" t="s">
        <v>44</v>
      </c>
      <c r="H39" s="86" t="s">
        <v>65</v>
      </c>
      <c r="I39" s="87" t="s">
        <v>65</v>
      </c>
      <c r="J39" s="87" t="s">
        <v>111</v>
      </c>
      <c r="K39" s="88" t="s">
        <v>326</v>
      </c>
      <c r="L39" s="36" t="s">
        <v>428</v>
      </c>
      <c r="M39" s="40">
        <v>2</v>
      </c>
      <c r="N39" s="31">
        <f>IF(M39="","",M39/$E$9)</f>
        <v>3.5714285714285712E-2</v>
      </c>
      <c r="O39" s="31">
        <f>IF(M39="","",M39/$K$9)</f>
        <v>5.7142857142857141E-2</v>
      </c>
      <c r="P39" s="41" t="str">
        <f>IF(M39="","",IF($K$9=M39,$L$9,IF(M39&gt;=$H$9,"призер","участник")))</f>
        <v>участник</v>
      </c>
      <c r="Q39" s="37" t="s">
        <v>458</v>
      </c>
      <c r="R39" s="43" t="s">
        <v>111</v>
      </c>
    </row>
    <row r="40" spans="1:18" x14ac:dyDescent="0.25">
      <c r="A40" s="28">
        <v>22</v>
      </c>
      <c r="B40" s="51" t="s">
        <v>12</v>
      </c>
      <c r="C40" s="34" t="s">
        <v>286</v>
      </c>
      <c r="D40" s="34" t="s">
        <v>431</v>
      </c>
      <c r="E40" s="34" t="s">
        <v>432</v>
      </c>
      <c r="F40" s="48">
        <v>41682</v>
      </c>
      <c r="G40" s="86" t="s">
        <v>44</v>
      </c>
      <c r="H40" s="86" t="s">
        <v>65</v>
      </c>
      <c r="I40" s="87" t="s">
        <v>65</v>
      </c>
      <c r="J40" s="87" t="s">
        <v>111</v>
      </c>
      <c r="K40" s="88" t="s">
        <v>326</v>
      </c>
      <c r="L40" s="36" t="s">
        <v>433</v>
      </c>
      <c r="M40" s="40">
        <v>2</v>
      </c>
      <c r="N40" s="31">
        <f>IF(M40="","",M40/$E$9)</f>
        <v>3.5714285714285712E-2</v>
      </c>
      <c r="O40" s="31">
        <f>IF(M40="","",M40/$K$9)</f>
        <v>5.7142857142857141E-2</v>
      </c>
      <c r="P40" s="41" t="str">
        <f>IF(M40="","",IF($K$9=M40,$L$9,IF(M40&gt;=$H$9,"призер","участник")))</f>
        <v>участник</v>
      </c>
      <c r="Q40" s="37" t="s">
        <v>458</v>
      </c>
      <c r="R40" s="43" t="s">
        <v>111</v>
      </c>
    </row>
    <row r="41" spans="1:18" x14ac:dyDescent="0.25">
      <c r="A41" s="28">
        <v>12</v>
      </c>
      <c r="B41" s="51" t="s">
        <v>12</v>
      </c>
      <c r="C41" s="59" t="s">
        <v>367</v>
      </c>
      <c r="D41" s="59" t="s">
        <v>371</v>
      </c>
      <c r="E41" s="59" t="s">
        <v>372</v>
      </c>
      <c r="F41" s="76">
        <v>41546</v>
      </c>
      <c r="G41" s="86" t="s">
        <v>44</v>
      </c>
      <c r="H41" s="86" t="s">
        <v>65</v>
      </c>
      <c r="I41" s="87" t="s">
        <v>65</v>
      </c>
      <c r="J41" s="87" t="s">
        <v>111</v>
      </c>
      <c r="K41" s="88" t="s">
        <v>326</v>
      </c>
      <c r="L41" s="59" t="s">
        <v>373</v>
      </c>
      <c r="M41" s="40">
        <v>1</v>
      </c>
      <c r="N41" s="31">
        <f>IF(M41="","",M41/$E$9)</f>
        <v>1.7857142857142856E-2</v>
      </c>
      <c r="O41" s="31">
        <f>IF(M41="","",M41/$K$9)</f>
        <v>2.8571428571428571E-2</v>
      </c>
      <c r="P41" s="41" t="str">
        <f>IF(M41="","",IF($K$9=M41,$L$9,IF(M41&gt;=$H$9,"призер","участник")))</f>
        <v>участник</v>
      </c>
      <c r="Q41" s="37" t="s">
        <v>458</v>
      </c>
      <c r="R41" s="43" t="s">
        <v>111</v>
      </c>
    </row>
    <row r="42" spans="1:18" x14ac:dyDescent="0.25">
      <c r="A42" s="28">
        <v>21</v>
      </c>
      <c r="B42" s="51" t="s">
        <v>12</v>
      </c>
      <c r="C42" s="34" t="s">
        <v>429</v>
      </c>
      <c r="D42" s="34" t="s">
        <v>396</v>
      </c>
      <c r="E42" s="34" t="s">
        <v>267</v>
      </c>
      <c r="F42" s="48">
        <v>41339</v>
      </c>
      <c r="G42" s="86" t="s">
        <v>44</v>
      </c>
      <c r="H42" s="86" t="s">
        <v>65</v>
      </c>
      <c r="I42" s="87" t="s">
        <v>65</v>
      </c>
      <c r="J42" s="87" t="s">
        <v>111</v>
      </c>
      <c r="K42" s="88" t="s">
        <v>326</v>
      </c>
      <c r="L42" s="36" t="s">
        <v>430</v>
      </c>
      <c r="M42" s="40">
        <v>1</v>
      </c>
      <c r="N42" s="31">
        <f>IF(M42="","",M42/$E$9)</f>
        <v>1.7857142857142856E-2</v>
      </c>
      <c r="O42" s="31">
        <f>IF(M42="","",M42/$K$9)</f>
        <v>2.8571428571428571E-2</v>
      </c>
      <c r="P42" s="41" t="str">
        <f>IF(M42="","",IF($K$9=M42,$L$9,IF(M42&gt;=$H$9,"призер","участник")))</f>
        <v>участник</v>
      </c>
      <c r="Q42" s="37" t="s">
        <v>458</v>
      </c>
      <c r="R42" s="43" t="s">
        <v>111</v>
      </c>
    </row>
    <row r="43" spans="1:18" x14ac:dyDescent="0.25">
      <c r="A43" s="28">
        <v>31</v>
      </c>
      <c r="B43" s="51" t="s">
        <v>12</v>
      </c>
      <c r="C43" s="34" t="s">
        <v>380</v>
      </c>
      <c r="D43" s="34" t="s">
        <v>381</v>
      </c>
      <c r="E43" s="34" t="s">
        <v>382</v>
      </c>
      <c r="F43" s="48">
        <v>41533</v>
      </c>
      <c r="G43" s="86" t="s">
        <v>44</v>
      </c>
      <c r="H43" s="86" t="s">
        <v>65</v>
      </c>
      <c r="I43" s="87" t="s">
        <v>65</v>
      </c>
      <c r="J43" s="87" t="s">
        <v>111</v>
      </c>
      <c r="K43" s="88" t="s">
        <v>336</v>
      </c>
      <c r="L43" s="36" t="s">
        <v>383</v>
      </c>
      <c r="M43" s="40">
        <v>1</v>
      </c>
      <c r="N43" s="31">
        <f>IF(M43="","",M43/$E$9)</f>
        <v>1.7857142857142856E-2</v>
      </c>
      <c r="O43" s="31">
        <f>IF(M43="","",M43/$K$9)</f>
        <v>2.8571428571428571E-2</v>
      </c>
      <c r="P43" s="41" t="str">
        <f>IF(M43="","",IF($K$9=M43,$L$9,IF(M43&gt;=$H$9,"призер","участник")))</f>
        <v>участник</v>
      </c>
      <c r="Q43" s="37" t="s">
        <v>321</v>
      </c>
      <c r="R43" s="43" t="s">
        <v>111</v>
      </c>
    </row>
    <row r="44" spans="1:18" x14ac:dyDescent="0.25">
      <c r="A44" s="28">
        <v>6</v>
      </c>
      <c r="B44" s="51" t="s">
        <v>12</v>
      </c>
      <c r="C44" s="34" t="s">
        <v>328</v>
      </c>
      <c r="D44" s="34" t="s">
        <v>329</v>
      </c>
      <c r="E44" s="34" t="s">
        <v>330</v>
      </c>
      <c r="F44" s="48">
        <v>41271</v>
      </c>
      <c r="G44" s="86" t="s">
        <v>331</v>
      </c>
      <c r="H44" s="86" t="s">
        <v>65</v>
      </c>
      <c r="I44" s="87" t="s">
        <v>65</v>
      </c>
      <c r="J44" s="87" t="s">
        <v>111</v>
      </c>
      <c r="K44" s="88" t="s">
        <v>326</v>
      </c>
      <c r="L44" s="36" t="s">
        <v>332</v>
      </c>
      <c r="M44" s="40">
        <v>0</v>
      </c>
      <c r="N44" s="31">
        <f>IF(M44="","",M44/$E$9)</f>
        <v>0</v>
      </c>
      <c r="O44" s="31">
        <f>IF(M44="","",M44/$K$9)</f>
        <v>0</v>
      </c>
      <c r="P44" s="41" t="str">
        <f>IF(M44="","",IF($K$9=M44,$L$9,IF(M44&gt;=$H$9,"призер","участник")))</f>
        <v>участник</v>
      </c>
      <c r="Q44" s="37" t="s">
        <v>458</v>
      </c>
      <c r="R44" s="43" t="s">
        <v>111</v>
      </c>
    </row>
    <row r="45" spans="1:18" x14ac:dyDescent="0.25">
      <c r="A45" s="28">
        <v>8</v>
      </c>
      <c r="B45" s="51" t="s">
        <v>12</v>
      </c>
      <c r="C45" s="34" t="s">
        <v>341</v>
      </c>
      <c r="D45" s="34" t="s">
        <v>342</v>
      </c>
      <c r="E45" s="34" t="s">
        <v>343</v>
      </c>
      <c r="F45" s="48">
        <v>40985</v>
      </c>
      <c r="G45" s="86" t="s">
        <v>44</v>
      </c>
      <c r="H45" s="86" t="s">
        <v>65</v>
      </c>
      <c r="I45" s="87" t="s">
        <v>65</v>
      </c>
      <c r="J45" s="87" t="s">
        <v>111</v>
      </c>
      <c r="K45" s="88" t="s">
        <v>326</v>
      </c>
      <c r="L45" s="36" t="s">
        <v>344</v>
      </c>
      <c r="M45" s="40">
        <v>0</v>
      </c>
      <c r="N45" s="31">
        <f>IF(M45="","",M45/$E$9)</f>
        <v>0</v>
      </c>
      <c r="O45" s="31">
        <f>IF(M45="","",M45/$K$9)</f>
        <v>0</v>
      </c>
      <c r="P45" s="41" t="str">
        <f>IF(M45="","",IF($K$9=M45,$L$9,IF(M45&gt;=$H$9,"призер","участник")))</f>
        <v>участник</v>
      </c>
      <c r="Q45" s="37" t="s">
        <v>458</v>
      </c>
      <c r="R45" s="43" t="s">
        <v>111</v>
      </c>
    </row>
    <row r="46" spans="1:18" x14ac:dyDescent="0.25">
      <c r="A46" s="28">
        <v>14</v>
      </c>
      <c r="B46" s="51" t="s">
        <v>12</v>
      </c>
      <c r="C46" s="59" t="s">
        <v>384</v>
      </c>
      <c r="D46" s="59" t="s">
        <v>385</v>
      </c>
      <c r="E46" s="59" t="s">
        <v>386</v>
      </c>
      <c r="F46" s="76">
        <v>41559</v>
      </c>
      <c r="G46" s="86" t="s">
        <v>44</v>
      </c>
      <c r="H46" s="86" t="s">
        <v>65</v>
      </c>
      <c r="I46" s="87" t="s">
        <v>65</v>
      </c>
      <c r="J46" s="87" t="s">
        <v>111</v>
      </c>
      <c r="K46" s="88" t="s">
        <v>326</v>
      </c>
      <c r="L46" s="59" t="s">
        <v>387</v>
      </c>
      <c r="M46" s="40">
        <v>0</v>
      </c>
      <c r="N46" s="31">
        <f>IF(M46="","",M46/$E$9)</f>
        <v>0</v>
      </c>
      <c r="O46" s="31">
        <f>IF(M46="","",M46/$K$9)</f>
        <v>0</v>
      </c>
      <c r="P46" s="41" t="str">
        <f>IF(M46="","",IF($K$9=M46,$L$9,IF(M46&gt;=$H$9,"призер","участник")))</f>
        <v>участник</v>
      </c>
      <c r="Q46" s="37" t="s">
        <v>458</v>
      </c>
      <c r="R46" s="43" t="s">
        <v>111</v>
      </c>
    </row>
    <row r="47" spans="1:18" x14ac:dyDescent="0.25">
      <c r="A47" s="28">
        <v>17</v>
      </c>
      <c r="B47" s="51" t="s">
        <v>12</v>
      </c>
      <c r="C47" s="59" t="s">
        <v>405</v>
      </c>
      <c r="D47" s="59" t="s">
        <v>406</v>
      </c>
      <c r="E47" s="59" t="s">
        <v>393</v>
      </c>
      <c r="F47" s="76">
        <v>41416</v>
      </c>
      <c r="G47" s="86" t="s">
        <v>44</v>
      </c>
      <c r="H47" s="86" t="s">
        <v>65</v>
      </c>
      <c r="I47" s="87" t="s">
        <v>65</v>
      </c>
      <c r="J47" s="87" t="s">
        <v>111</v>
      </c>
      <c r="K47" s="88" t="s">
        <v>326</v>
      </c>
      <c r="L47" s="59" t="s">
        <v>407</v>
      </c>
      <c r="M47" s="40">
        <v>0</v>
      </c>
      <c r="N47" s="31">
        <f>IF(M47="","",M47/$E$9)</f>
        <v>0</v>
      </c>
      <c r="O47" s="31">
        <f>IF(M47="","",M47/$K$9)</f>
        <v>0</v>
      </c>
      <c r="P47" s="41" t="str">
        <f>IF(M47="","",IF($K$9=M47,$L$9,IF(M47&gt;=$H$9,"призер","участник")))</f>
        <v>участник</v>
      </c>
      <c r="Q47" s="37" t="s">
        <v>458</v>
      </c>
      <c r="R47" s="43" t="s">
        <v>111</v>
      </c>
    </row>
    <row r="48" spans="1:18" x14ac:dyDescent="0.25">
      <c r="A48" s="28">
        <v>18</v>
      </c>
      <c r="B48" s="51" t="s">
        <v>12</v>
      </c>
      <c r="C48" s="59" t="s">
        <v>408</v>
      </c>
      <c r="D48" s="59" t="s">
        <v>207</v>
      </c>
      <c r="E48" s="59" t="s">
        <v>409</v>
      </c>
      <c r="F48" s="59" t="s">
        <v>410</v>
      </c>
      <c r="G48" s="36" t="s">
        <v>44</v>
      </c>
      <c r="H48" s="36" t="s">
        <v>65</v>
      </c>
      <c r="I48" s="77" t="s">
        <v>65</v>
      </c>
      <c r="J48" s="77" t="s">
        <v>111</v>
      </c>
      <c r="K48" s="41" t="s">
        <v>326</v>
      </c>
      <c r="L48" s="59" t="s">
        <v>411</v>
      </c>
      <c r="M48" s="40">
        <v>0</v>
      </c>
      <c r="N48" s="31">
        <f>IF(M48="","",M48/$E$9)</f>
        <v>0</v>
      </c>
      <c r="O48" s="31">
        <f>IF(M48="","",M48/$K$9)</f>
        <v>0</v>
      </c>
      <c r="P48" s="41" t="str">
        <f>IF(M48="","",IF($K$9=M48,$L$9,IF(M48&gt;=$H$9,"призер","участник")))</f>
        <v>участник</v>
      </c>
      <c r="Q48" s="37" t="s">
        <v>458</v>
      </c>
      <c r="R48" s="43" t="s">
        <v>111</v>
      </c>
    </row>
    <row r="49" spans="1:18" x14ac:dyDescent="0.25">
      <c r="A49" s="28">
        <v>23</v>
      </c>
      <c r="B49" s="51" t="s">
        <v>12</v>
      </c>
      <c r="C49" s="59" t="s">
        <v>434</v>
      </c>
      <c r="D49" s="59" t="s">
        <v>435</v>
      </c>
      <c r="E49" s="59" t="s">
        <v>172</v>
      </c>
      <c r="F49" s="76">
        <v>41435</v>
      </c>
      <c r="G49" s="36" t="s">
        <v>44</v>
      </c>
      <c r="H49" s="36" t="s">
        <v>65</v>
      </c>
      <c r="I49" s="77" t="s">
        <v>65</v>
      </c>
      <c r="J49" s="77" t="s">
        <v>111</v>
      </c>
      <c r="K49" s="41" t="s">
        <v>326</v>
      </c>
      <c r="L49" s="59" t="s">
        <v>436</v>
      </c>
      <c r="M49" s="40">
        <v>0</v>
      </c>
      <c r="N49" s="31">
        <f>IF(M49="","",M49/$E$9)</f>
        <v>0</v>
      </c>
      <c r="O49" s="31">
        <f>IF(M49="","",M49/$K$9)</f>
        <v>0</v>
      </c>
      <c r="P49" s="41" t="str">
        <f>IF(M49="","",IF($K$9=M49,$L$9,IF(M49&gt;=$H$9,"призер","участник")))</f>
        <v>участник</v>
      </c>
      <c r="Q49" s="37" t="s">
        <v>458</v>
      </c>
      <c r="R49" s="43" t="s">
        <v>111</v>
      </c>
    </row>
    <row r="51" spans="1:18" x14ac:dyDescent="0.25">
      <c r="B51" s="33"/>
      <c r="J51" s="10" t="s">
        <v>757</v>
      </c>
      <c r="N51" s="10" t="s">
        <v>758</v>
      </c>
    </row>
    <row r="53" spans="1:18" x14ac:dyDescent="0.25">
      <c r="J53" s="10" t="s">
        <v>759</v>
      </c>
    </row>
  </sheetData>
  <protectedRanges>
    <protectedRange sqref="N11:N49" name="Диапазон1_3_1"/>
    <protectedRange sqref="O11:O49" name="Диапазон1_1_1_1"/>
    <protectedRange sqref="P11:P49" name="Диапазон1_2_1_1_1"/>
  </protectedRanges>
  <autoFilter ref="A10:R10">
    <sortState ref="A11:R49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4" priority="3" stopIfTrue="1">
      <formula>ISBLANK(C4)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B10:F10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opLeftCell="A7" zoomScale="96" zoomScaleNormal="96" workbookViewId="0">
      <selection activeCell="K11" sqref="K11:K3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1" width="13.85546875" style="10" customWidth="1"/>
    <col min="12" max="12" width="32.570312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1" ht="32.25" customHeight="1" x14ac:dyDescent="0.25">
      <c r="B2" s="11"/>
      <c r="C2" s="117" t="s">
        <v>88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2" t="s">
        <v>31</v>
      </c>
      <c r="R2" s="13">
        <f>COUNTA(M11:M35)</f>
        <v>25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89</v>
      </c>
      <c r="E4" s="16" t="s">
        <v>21</v>
      </c>
      <c r="F4" s="17"/>
      <c r="Q4" s="18" t="s">
        <v>32</v>
      </c>
      <c r="R4" s="19">
        <f>COUNTIF(P11:P35,"победитель")</f>
        <v>1</v>
      </c>
    </row>
    <row r="5" spans="1:21" x14ac:dyDescent="0.25">
      <c r="A5" s="49" t="s">
        <v>36</v>
      </c>
      <c r="B5" s="15"/>
      <c r="C5" s="49" t="s">
        <v>12</v>
      </c>
      <c r="E5" s="16" t="s">
        <v>22</v>
      </c>
      <c r="F5" s="17"/>
      <c r="Q5" s="18" t="s">
        <v>33</v>
      </c>
      <c r="R5" s="13">
        <v>10</v>
      </c>
    </row>
    <row r="6" spans="1:21" x14ac:dyDescent="0.25">
      <c r="A6" s="49" t="s">
        <v>1</v>
      </c>
      <c r="B6" s="15"/>
      <c r="C6" s="49" t="s">
        <v>40</v>
      </c>
      <c r="E6" s="17"/>
      <c r="F6" s="17"/>
      <c r="Q6" s="18" t="s">
        <v>34</v>
      </c>
      <c r="R6" s="13">
        <f>COUNTIF(P11:P35,"участник")</f>
        <v>14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9" t="s">
        <v>7</v>
      </c>
      <c r="B8" s="15"/>
      <c r="C8" s="50" t="s">
        <v>90</v>
      </c>
      <c r="F8" s="17"/>
      <c r="Q8" s="22" t="s">
        <v>30</v>
      </c>
      <c r="R8" s="21">
        <f>(R4+R5)/R2</f>
        <v>0.44</v>
      </c>
    </row>
    <row r="9" spans="1:21" x14ac:dyDescent="0.25">
      <c r="C9" s="118" t="s">
        <v>23</v>
      </c>
      <c r="D9" s="118"/>
      <c r="E9" s="14">
        <v>56</v>
      </c>
      <c r="G9" s="18" t="s">
        <v>41</v>
      </c>
      <c r="H9" s="56">
        <f>E9/2</f>
        <v>28</v>
      </c>
      <c r="J9" s="23" t="s">
        <v>13</v>
      </c>
      <c r="K9" s="24">
        <f>MAX(M11:M35)</f>
        <v>35</v>
      </c>
      <c r="L9" s="25" t="str">
        <f>IF(K9*100/E9&gt;=50,"победитель","участник")</f>
        <v>победитель</v>
      </c>
      <c r="P9" s="26">
        <f>R8-45%</f>
        <v>-1.0000000000000009E-2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5">
      <c r="A11" s="28">
        <v>15</v>
      </c>
      <c r="B11" s="51" t="s">
        <v>12</v>
      </c>
      <c r="C11" s="59" t="s">
        <v>217</v>
      </c>
      <c r="D11" s="59" t="s">
        <v>403</v>
      </c>
      <c r="E11" s="59" t="s">
        <v>372</v>
      </c>
      <c r="F11" s="76">
        <v>40917</v>
      </c>
      <c r="G11" s="36" t="s">
        <v>44</v>
      </c>
      <c r="H11" s="36" t="s">
        <v>65</v>
      </c>
      <c r="I11" s="36" t="s">
        <v>65</v>
      </c>
      <c r="J11" s="37" t="s">
        <v>111</v>
      </c>
      <c r="K11" s="74" t="s">
        <v>463</v>
      </c>
      <c r="L11" s="69" t="s">
        <v>468</v>
      </c>
      <c r="M11" s="74">
        <v>35</v>
      </c>
      <c r="N11" s="31">
        <f>IF(M11="","",M11/$E$9)</f>
        <v>0.625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321</v>
      </c>
      <c r="R11" s="43" t="s">
        <v>111</v>
      </c>
    </row>
    <row r="12" spans="1:21" s="32" customFormat="1" ht="12.95" customHeight="1" x14ac:dyDescent="0.25">
      <c r="A12" s="28">
        <v>13</v>
      </c>
      <c r="B12" s="51" t="s">
        <v>12</v>
      </c>
      <c r="C12" s="59" t="s">
        <v>460</v>
      </c>
      <c r="D12" s="59" t="s">
        <v>461</v>
      </c>
      <c r="E12" s="59" t="s">
        <v>462</v>
      </c>
      <c r="F12" s="76">
        <v>40641</v>
      </c>
      <c r="G12" s="36" t="s">
        <v>44</v>
      </c>
      <c r="H12" s="36" t="s">
        <v>65</v>
      </c>
      <c r="I12" s="36" t="s">
        <v>65</v>
      </c>
      <c r="J12" s="37" t="s">
        <v>111</v>
      </c>
      <c r="K12" s="74" t="s">
        <v>463</v>
      </c>
      <c r="L12" s="69" t="s">
        <v>464</v>
      </c>
      <c r="M12" s="74">
        <v>28</v>
      </c>
      <c r="N12" s="31">
        <f>IF(M12="","",M12/$E$9)</f>
        <v>0.5</v>
      </c>
      <c r="O12" s="31">
        <f>IF(M12="","",M12/$K$9)</f>
        <v>0.8</v>
      </c>
      <c r="P12" s="41" t="str">
        <f>IF(M12="","",IF($K$9=M12,$L$9,IF(M12&gt;=$H$9,"призер","участник")))</f>
        <v>призер</v>
      </c>
      <c r="Q12" s="37" t="s">
        <v>321</v>
      </c>
      <c r="R12" s="43" t="s">
        <v>111</v>
      </c>
    </row>
    <row r="13" spans="1:21" x14ac:dyDescent="0.25">
      <c r="A13" s="28">
        <v>11</v>
      </c>
      <c r="B13" s="51" t="s">
        <v>12</v>
      </c>
      <c r="C13" s="34" t="s">
        <v>80</v>
      </c>
      <c r="D13" s="34" t="s">
        <v>81</v>
      </c>
      <c r="E13" s="34" t="s">
        <v>82</v>
      </c>
      <c r="F13" s="72" t="s">
        <v>83</v>
      </c>
      <c r="G13" s="36" t="s">
        <v>44</v>
      </c>
      <c r="H13" s="36" t="s">
        <v>65</v>
      </c>
      <c r="I13" s="36" t="s">
        <v>65</v>
      </c>
      <c r="J13" s="37" t="s">
        <v>42</v>
      </c>
      <c r="K13" s="38">
        <v>7</v>
      </c>
      <c r="L13" s="47" t="s">
        <v>99</v>
      </c>
      <c r="M13" s="40">
        <v>21</v>
      </c>
      <c r="N13" s="31">
        <f>IF(M13="","",M13/$E$9)</f>
        <v>0.375</v>
      </c>
      <c r="O13" s="31">
        <f>IF(M13="","",M13/$K$9)</f>
        <v>0.6</v>
      </c>
      <c r="P13" s="41" t="s">
        <v>322</v>
      </c>
      <c r="Q13" s="37" t="s">
        <v>79</v>
      </c>
      <c r="R13" s="43" t="s">
        <v>43</v>
      </c>
    </row>
    <row r="14" spans="1:21" ht="15.75" x14ac:dyDescent="0.25">
      <c r="A14" s="28">
        <v>14</v>
      </c>
      <c r="B14" s="51" t="s">
        <v>12</v>
      </c>
      <c r="C14" s="89" t="s">
        <v>465</v>
      </c>
      <c r="D14" s="59" t="s">
        <v>63</v>
      </c>
      <c r="E14" s="59" t="s">
        <v>466</v>
      </c>
      <c r="F14" s="76">
        <v>41079</v>
      </c>
      <c r="G14" s="36" t="s">
        <v>44</v>
      </c>
      <c r="H14" s="36" t="s">
        <v>65</v>
      </c>
      <c r="I14" s="36" t="s">
        <v>65</v>
      </c>
      <c r="J14" s="37" t="s">
        <v>111</v>
      </c>
      <c r="K14" s="74" t="s">
        <v>463</v>
      </c>
      <c r="L14" s="69" t="s">
        <v>467</v>
      </c>
      <c r="M14" s="74">
        <v>21</v>
      </c>
      <c r="N14" s="31">
        <f>IF(M14="","",M14/$E$9)</f>
        <v>0.375</v>
      </c>
      <c r="O14" s="31">
        <f>IF(M14="","",M14/$K$9)</f>
        <v>0.6</v>
      </c>
      <c r="P14" s="41" t="s">
        <v>322</v>
      </c>
      <c r="Q14" s="37" t="s">
        <v>321</v>
      </c>
      <c r="R14" s="43" t="s">
        <v>111</v>
      </c>
    </row>
    <row r="15" spans="1:21" x14ac:dyDescent="0.25">
      <c r="A15" s="28">
        <v>18</v>
      </c>
      <c r="B15" s="51" t="s">
        <v>12</v>
      </c>
      <c r="C15" s="34" t="s">
        <v>479</v>
      </c>
      <c r="D15" s="34" t="s">
        <v>480</v>
      </c>
      <c r="E15" s="34" t="s">
        <v>162</v>
      </c>
      <c r="F15" s="72" t="s">
        <v>481</v>
      </c>
      <c r="G15" s="36" t="s">
        <v>44</v>
      </c>
      <c r="H15" s="36" t="s">
        <v>65</v>
      </c>
      <c r="I15" s="36" t="s">
        <v>65</v>
      </c>
      <c r="J15" s="37" t="s">
        <v>111</v>
      </c>
      <c r="K15" s="38" t="s">
        <v>473</v>
      </c>
      <c r="L15" s="47" t="s">
        <v>482</v>
      </c>
      <c r="M15" s="40">
        <v>21</v>
      </c>
      <c r="N15" s="31">
        <f>IF(M15="","",M15/$E$9)</f>
        <v>0.375</v>
      </c>
      <c r="O15" s="31">
        <f>IF(M15="","",M15/$K$9)</f>
        <v>0.6</v>
      </c>
      <c r="P15" s="41" t="s">
        <v>322</v>
      </c>
      <c r="Q15" s="37" t="s">
        <v>321</v>
      </c>
      <c r="R15" s="43" t="s">
        <v>111</v>
      </c>
    </row>
    <row r="16" spans="1:21" x14ac:dyDescent="0.25">
      <c r="A16" s="28">
        <v>19</v>
      </c>
      <c r="B16" s="51" t="s">
        <v>12</v>
      </c>
      <c r="C16" s="34" t="s">
        <v>483</v>
      </c>
      <c r="D16" s="34" t="s">
        <v>149</v>
      </c>
      <c r="E16" s="34" t="s">
        <v>386</v>
      </c>
      <c r="F16" s="72" t="s">
        <v>484</v>
      </c>
      <c r="G16" s="36" t="s">
        <v>44</v>
      </c>
      <c r="H16" s="36" t="s">
        <v>65</v>
      </c>
      <c r="I16" s="36" t="s">
        <v>65</v>
      </c>
      <c r="J16" s="37" t="s">
        <v>111</v>
      </c>
      <c r="K16" s="38" t="s">
        <v>473</v>
      </c>
      <c r="L16" s="47" t="s">
        <v>485</v>
      </c>
      <c r="M16" s="40">
        <v>21</v>
      </c>
      <c r="N16" s="31">
        <f>IF(M16="","",M16/$E$9)</f>
        <v>0.375</v>
      </c>
      <c r="O16" s="31">
        <f>IF(M16="","",M16/$K$9)</f>
        <v>0.6</v>
      </c>
      <c r="P16" s="41" t="s">
        <v>322</v>
      </c>
      <c r="Q16" s="37" t="s">
        <v>321</v>
      </c>
      <c r="R16" s="43" t="s">
        <v>111</v>
      </c>
    </row>
    <row r="17" spans="1:18" x14ac:dyDescent="0.25">
      <c r="A17" s="28">
        <v>23</v>
      </c>
      <c r="B17" s="51" t="s">
        <v>12</v>
      </c>
      <c r="C17" s="59" t="s">
        <v>493</v>
      </c>
      <c r="D17" s="59" t="s">
        <v>494</v>
      </c>
      <c r="E17" s="59" t="s">
        <v>222</v>
      </c>
      <c r="F17" s="76">
        <v>41127</v>
      </c>
      <c r="G17" s="36" t="s">
        <v>44</v>
      </c>
      <c r="H17" s="36" t="s">
        <v>65</v>
      </c>
      <c r="I17" s="36" t="s">
        <v>65</v>
      </c>
      <c r="J17" s="37" t="s">
        <v>111</v>
      </c>
      <c r="K17" s="74" t="s">
        <v>473</v>
      </c>
      <c r="L17" s="69" t="s">
        <v>495</v>
      </c>
      <c r="M17" s="74">
        <v>21</v>
      </c>
      <c r="N17" s="31">
        <f>IF(M17="","",M17/$E$9)</f>
        <v>0.375</v>
      </c>
      <c r="O17" s="31">
        <f>IF(M17="","",M17/$K$9)</f>
        <v>0.6</v>
      </c>
      <c r="P17" s="41" t="s">
        <v>322</v>
      </c>
      <c r="Q17" s="37" t="s">
        <v>321</v>
      </c>
      <c r="R17" s="43" t="s">
        <v>111</v>
      </c>
    </row>
    <row r="18" spans="1:18" x14ac:dyDescent="0.25">
      <c r="A18" s="28">
        <v>25</v>
      </c>
      <c r="B18" s="51" t="s">
        <v>12</v>
      </c>
      <c r="C18" s="104" t="s">
        <v>498</v>
      </c>
      <c r="D18" s="104" t="s">
        <v>279</v>
      </c>
      <c r="E18" s="104" t="s">
        <v>75</v>
      </c>
      <c r="F18" s="76">
        <v>41180</v>
      </c>
      <c r="G18" s="101" t="s">
        <v>44</v>
      </c>
      <c r="H18" s="36" t="s">
        <v>65</v>
      </c>
      <c r="I18" s="36" t="s">
        <v>65</v>
      </c>
      <c r="J18" s="37" t="s">
        <v>111</v>
      </c>
      <c r="K18" s="74" t="s">
        <v>473</v>
      </c>
      <c r="L18" s="69" t="s">
        <v>499</v>
      </c>
      <c r="M18" s="74">
        <v>21</v>
      </c>
      <c r="N18" s="31">
        <f>IF(M18="","",M18/$E$9)</f>
        <v>0.375</v>
      </c>
      <c r="O18" s="31">
        <f>IF(M18="","",M18/$K$9)</f>
        <v>0.6</v>
      </c>
      <c r="P18" s="41" t="s">
        <v>322</v>
      </c>
      <c r="Q18" s="37" t="s">
        <v>321</v>
      </c>
      <c r="R18" s="43" t="s">
        <v>111</v>
      </c>
    </row>
    <row r="19" spans="1:18" ht="15.75" x14ac:dyDescent="0.25">
      <c r="A19" s="28">
        <v>20</v>
      </c>
      <c r="B19" s="51" t="s">
        <v>12</v>
      </c>
      <c r="C19" s="89" t="s">
        <v>486</v>
      </c>
      <c r="D19" s="59" t="s">
        <v>487</v>
      </c>
      <c r="E19" s="59" t="s">
        <v>75</v>
      </c>
      <c r="F19" s="105">
        <v>41018</v>
      </c>
      <c r="G19" s="36" t="s">
        <v>44</v>
      </c>
      <c r="H19" s="36" t="s">
        <v>65</v>
      </c>
      <c r="I19" s="36" t="s">
        <v>65</v>
      </c>
      <c r="J19" s="37" t="s">
        <v>111</v>
      </c>
      <c r="K19" s="74" t="s">
        <v>473</v>
      </c>
      <c r="L19" s="69" t="s">
        <v>488</v>
      </c>
      <c r="M19" s="74">
        <v>14</v>
      </c>
      <c r="N19" s="31">
        <f>IF(M19="","",M19/$E$9)</f>
        <v>0.25</v>
      </c>
      <c r="O19" s="31">
        <f>IF(M19="","",M19/$K$9)</f>
        <v>0.4</v>
      </c>
      <c r="P19" s="41" t="s">
        <v>322</v>
      </c>
      <c r="Q19" s="37" t="s">
        <v>321</v>
      </c>
      <c r="R19" s="43" t="s">
        <v>111</v>
      </c>
    </row>
    <row r="20" spans="1:18" x14ac:dyDescent="0.25">
      <c r="A20" s="28">
        <v>21</v>
      </c>
      <c r="B20" s="51" t="s">
        <v>12</v>
      </c>
      <c r="C20" s="59" t="s">
        <v>253</v>
      </c>
      <c r="D20" s="59" t="s">
        <v>329</v>
      </c>
      <c r="E20" s="59" t="s">
        <v>255</v>
      </c>
      <c r="F20" s="76">
        <v>40891</v>
      </c>
      <c r="G20" s="36" t="s">
        <v>44</v>
      </c>
      <c r="H20" s="36" t="s">
        <v>65</v>
      </c>
      <c r="I20" s="36" t="s">
        <v>65</v>
      </c>
      <c r="J20" s="37" t="s">
        <v>111</v>
      </c>
      <c r="K20" s="74" t="s">
        <v>473</v>
      </c>
      <c r="L20" s="69" t="s">
        <v>489</v>
      </c>
      <c r="M20" s="74">
        <v>14</v>
      </c>
      <c r="N20" s="31">
        <f>IF(M20="","",M20/$E$9)</f>
        <v>0.25</v>
      </c>
      <c r="O20" s="31">
        <f>IF(M20="","",M20/$K$9)</f>
        <v>0.4</v>
      </c>
      <c r="P20" s="41" t="s">
        <v>322</v>
      </c>
      <c r="Q20" s="37" t="s">
        <v>321</v>
      </c>
      <c r="R20" s="43" t="s">
        <v>111</v>
      </c>
    </row>
    <row r="21" spans="1:18" x14ac:dyDescent="0.25">
      <c r="A21" s="28">
        <v>22</v>
      </c>
      <c r="B21" s="51" t="s">
        <v>12</v>
      </c>
      <c r="C21" s="59" t="s">
        <v>490</v>
      </c>
      <c r="D21" s="59" t="s">
        <v>491</v>
      </c>
      <c r="E21" s="59" t="s">
        <v>291</v>
      </c>
      <c r="F21" s="76">
        <v>40920</v>
      </c>
      <c r="G21" s="36" t="s">
        <v>44</v>
      </c>
      <c r="H21" s="36" t="s">
        <v>65</v>
      </c>
      <c r="I21" s="36" t="s">
        <v>65</v>
      </c>
      <c r="J21" s="37" t="s">
        <v>111</v>
      </c>
      <c r="K21" s="74" t="s">
        <v>473</v>
      </c>
      <c r="L21" s="69" t="s">
        <v>492</v>
      </c>
      <c r="M21" s="74">
        <v>14</v>
      </c>
      <c r="N21" s="31">
        <f>IF(M21="","",M21/$E$9)</f>
        <v>0.25</v>
      </c>
      <c r="O21" s="31">
        <f>IF(M21="","",M21/$K$9)</f>
        <v>0.4</v>
      </c>
      <c r="P21" s="41" t="s">
        <v>322</v>
      </c>
      <c r="Q21" s="37" t="s">
        <v>321</v>
      </c>
      <c r="R21" s="43" t="s">
        <v>111</v>
      </c>
    </row>
    <row r="22" spans="1:18" x14ac:dyDescent="0.25">
      <c r="A22" s="28">
        <v>1</v>
      </c>
      <c r="B22" s="51" t="s">
        <v>12</v>
      </c>
      <c r="C22" s="34" t="s">
        <v>84</v>
      </c>
      <c r="D22" s="34" t="s">
        <v>85</v>
      </c>
      <c r="E22" s="34" t="s">
        <v>86</v>
      </c>
      <c r="F22" s="72" t="s">
        <v>87</v>
      </c>
      <c r="G22" s="36" t="s">
        <v>44</v>
      </c>
      <c r="H22" s="36" t="s">
        <v>65</v>
      </c>
      <c r="I22" s="36" t="s">
        <v>65</v>
      </c>
      <c r="J22" s="37" t="s">
        <v>42</v>
      </c>
      <c r="K22" s="38">
        <v>7</v>
      </c>
      <c r="L22" s="47" t="s">
        <v>91</v>
      </c>
      <c r="M22" s="40">
        <v>7</v>
      </c>
      <c r="N22" s="31">
        <f>IF(M22="","",M22/$E$9)</f>
        <v>0.125</v>
      </c>
      <c r="O22" s="31">
        <f>IF(M22="","",M22/$K$9)</f>
        <v>0.2</v>
      </c>
      <c r="P22" s="41" t="str">
        <f>IF(M22="","",IF($K$9=M22,$L$9,IF(M22&gt;=$H$9,"призер","участник")))</f>
        <v>участник</v>
      </c>
      <c r="Q22" s="37" t="s">
        <v>79</v>
      </c>
      <c r="R22" s="43" t="s">
        <v>43</v>
      </c>
    </row>
    <row r="23" spans="1:18" x14ac:dyDescent="0.25">
      <c r="A23" s="28">
        <v>5</v>
      </c>
      <c r="B23" s="51" t="s">
        <v>12</v>
      </c>
      <c r="C23" s="34" t="s">
        <v>53</v>
      </c>
      <c r="D23" s="34" t="s">
        <v>54</v>
      </c>
      <c r="E23" s="34" t="s">
        <v>45</v>
      </c>
      <c r="F23" s="72" t="s">
        <v>69</v>
      </c>
      <c r="G23" s="36" t="s">
        <v>44</v>
      </c>
      <c r="H23" s="36" t="s">
        <v>65</v>
      </c>
      <c r="I23" s="36" t="s">
        <v>65</v>
      </c>
      <c r="J23" s="37" t="s">
        <v>42</v>
      </c>
      <c r="K23" s="38">
        <v>7</v>
      </c>
      <c r="L23" s="47" t="s">
        <v>95</v>
      </c>
      <c r="M23" s="40">
        <v>7</v>
      </c>
      <c r="N23" s="31">
        <f>IF(M23="","",M23/$E$9)</f>
        <v>0.125</v>
      </c>
      <c r="O23" s="31">
        <f>IF(M23="","",M23/$K$9)</f>
        <v>0.2</v>
      </c>
      <c r="P23" s="41" t="str">
        <f>IF(M23="","",IF($K$9=M23,$L$9,IF(M23&gt;=$H$9,"призер","участник")))</f>
        <v>участник</v>
      </c>
      <c r="Q23" s="37" t="s">
        <v>79</v>
      </c>
      <c r="R23" s="43" t="s">
        <v>43</v>
      </c>
    </row>
    <row r="24" spans="1:18" x14ac:dyDescent="0.25">
      <c r="A24" s="28">
        <v>10</v>
      </c>
      <c r="B24" s="51" t="s">
        <v>12</v>
      </c>
      <c r="C24" s="34" t="s">
        <v>62</v>
      </c>
      <c r="D24" s="34" t="s">
        <v>63</v>
      </c>
      <c r="E24" s="34" t="s">
        <v>77</v>
      </c>
      <c r="F24" s="72" t="s">
        <v>78</v>
      </c>
      <c r="G24" s="36" t="s">
        <v>44</v>
      </c>
      <c r="H24" s="36" t="s">
        <v>65</v>
      </c>
      <c r="I24" s="36" t="s">
        <v>65</v>
      </c>
      <c r="J24" s="37" t="s">
        <v>42</v>
      </c>
      <c r="K24" s="38">
        <v>7</v>
      </c>
      <c r="L24" s="47" t="s">
        <v>105</v>
      </c>
      <c r="M24" s="40">
        <v>7</v>
      </c>
      <c r="N24" s="31">
        <f>IF(M24="","",M24/$E$9)</f>
        <v>0.125</v>
      </c>
      <c r="O24" s="31">
        <f>IF(M24="","",M24/$K$9)</f>
        <v>0.2</v>
      </c>
      <c r="P24" s="41" t="str">
        <f>IF(M24="","",IF($K$9=M24,$L$9,IF(M24&gt;=$H$9,"призер","участник")))</f>
        <v>участник</v>
      </c>
      <c r="Q24" s="37" t="s">
        <v>79</v>
      </c>
      <c r="R24" s="43" t="s">
        <v>43</v>
      </c>
    </row>
    <row r="25" spans="1:18" x14ac:dyDescent="0.25">
      <c r="A25" s="28">
        <v>16</v>
      </c>
      <c r="B25" s="51" t="s">
        <v>12</v>
      </c>
      <c r="C25" s="59" t="s">
        <v>469</v>
      </c>
      <c r="D25" s="59" t="s">
        <v>470</v>
      </c>
      <c r="E25" s="59" t="s">
        <v>471</v>
      </c>
      <c r="F25" s="102" t="s">
        <v>472</v>
      </c>
      <c r="G25" s="36" t="s">
        <v>44</v>
      </c>
      <c r="H25" s="36" t="s">
        <v>65</v>
      </c>
      <c r="I25" s="36" t="s">
        <v>65</v>
      </c>
      <c r="J25" s="37" t="s">
        <v>111</v>
      </c>
      <c r="K25" s="38" t="s">
        <v>473</v>
      </c>
      <c r="L25" s="47" t="s">
        <v>474</v>
      </c>
      <c r="M25" s="40">
        <v>7</v>
      </c>
      <c r="N25" s="31">
        <f>IF(M25="","",M25/$E$9)</f>
        <v>0.125</v>
      </c>
      <c r="O25" s="31">
        <f>IF(M25="","",M25/$K$9)</f>
        <v>0.2</v>
      </c>
      <c r="P25" s="41" t="str">
        <f>IF(M25="","",IF($K$9=M25,$L$9,IF(M25&gt;=$H$9,"призер","участник")))</f>
        <v>участник</v>
      </c>
      <c r="Q25" s="37" t="s">
        <v>321</v>
      </c>
      <c r="R25" s="43" t="s">
        <v>111</v>
      </c>
    </row>
    <row r="26" spans="1:18" x14ac:dyDescent="0.25">
      <c r="A26" s="28">
        <v>17</v>
      </c>
      <c r="B26" s="51" t="s">
        <v>12</v>
      </c>
      <c r="C26" s="59" t="s">
        <v>475</v>
      </c>
      <c r="D26" s="59" t="s">
        <v>476</v>
      </c>
      <c r="E26" s="59" t="s">
        <v>172</v>
      </c>
      <c r="F26" s="103" t="s">
        <v>477</v>
      </c>
      <c r="G26" s="36" t="s">
        <v>44</v>
      </c>
      <c r="H26" s="36" t="s">
        <v>65</v>
      </c>
      <c r="I26" s="36" t="s">
        <v>65</v>
      </c>
      <c r="J26" s="37" t="s">
        <v>111</v>
      </c>
      <c r="K26" s="38" t="s">
        <v>473</v>
      </c>
      <c r="L26" s="47" t="s">
        <v>478</v>
      </c>
      <c r="M26" s="40">
        <v>7</v>
      </c>
      <c r="N26" s="31">
        <f>IF(M26="","",M26/$E$9)</f>
        <v>0.125</v>
      </c>
      <c r="O26" s="31">
        <f>IF(M26="","",M26/$K$9)</f>
        <v>0.2</v>
      </c>
      <c r="P26" s="41" t="str">
        <f>IF(M26="","",IF($K$9=M26,$L$9,IF(M26&gt;=$H$9,"призер","участник")))</f>
        <v>участник</v>
      </c>
      <c r="Q26" s="37" t="s">
        <v>321</v>
      </c>
      <c r="R26" s="43" t="s">
        <v>111</v>
      </c>
    </row>
    <row r="27" spans="1:18" x14ac:dyDescent="0.25">
      <c r="A27" s="28">
        <v>24</v>
      </c>
      <c r="B27" s="51" t="s">
        <v>12</v>
      </c>
      <c r="C27" s="59" t="s">
        <v>421</v>
      </c>
      <c r="D27" s="59" t="s">
        <v>496</v>
      </c>
      <c r="E27" s="59" t="s">
        <v>70</v>
      </c>
      <c r="F27" s="76">
        <v>41023</v>
      </c>
      <c r="G27" s="36" t="s">
        <v>44</v>
      </c>
      <c r="H27" s="36" t="s">
        <v>65</v>
      </c>
      <c r="I27" s="36" t="s">
        <v>65</v>
      </c>
      <c r="J27" s="37" t="s">
        <v>111</v>
      </c>
      <c r="K27" s="74" t="s">
        <v>473</v>
      </c>
      <c r="L27" s="69" t="s">
        <v>497</v>
      </c>
      <c r="M27" s="74">
        <v>7</v>
      </c>
      <c r="N27" s="31">
        <f>IF(M27="","",M27/$E$9)</f>
        <v>0.125</v>
      </c>
      <c r="O27" s="31">
        <f>IF(M27="","",M27/$K$9)</f>
        <v>0.2</v>
      </c>
      <c r="P27" s="41" t="str">
        <f>IF(M27="","",IF($K$9=M27,$L$9,IF(M27&gt;=$H$9,"призер","участник")))</f>
        <v>участник</v>
      </c>
      <c r="Q27" s="37" t="s">
        <v>321</v>
      </c>
      <c r="R27" s="43" t="s">
        <v>111</v>
      </c>
    </row>
    <row r="28" spans="1:18" x14ac:dyDescent="0.25">
      <c r="A28" s="28">
        <v>2</v>
      </c>
      <c r="B28" s="51" t="s">
        <v>12</v>
      </c>
      <c r="C28" s="34" t="s">
        <v>49</v>
      </c>
      <c r="D28" s="34" t="s">
        <v>50</v>
      </c>
      <c r="E28" s="34" t="s">
        <v>51</v>
      </c>
      <c r="F28" s="72" t="s">
        <v>66</v>
      </c>
      <c r="G28" s="36" t="s">
        <v>44</v>
      </c>
      <c r="H28" s="36" t="s">
        <v>65</v>
      </c>
      <c r="I28" s="36" t="s">
        <v>65</v>
      </c>
      <c r="J28" s="37" t="s">
        <v>42</v>
      </c>
      <c r="K28" s="38">
        <v>7</v>
      </c>
      <c r="L28" s="47" t="s">
        <v>92</v>
      </c>
      <c r="M28" s="40">
        <v>0</v>
      </c>
      <c r="N28" s="31">
        <f>IF(M28="","",M28/$E$9)</f>
        <v>0</v>
      </c>
      <c r="O28" s="31">
        <f>IF(M28="","",M28/$K$9)</f>
        <v>0</v>
      </c>
      <c r="P28" s="41" t="str">
        <f>IF(M28="","",IF($K$9=M28,$L$9,IF(M28&gt;=$H$9,"призер","участник")))</f>
        <v>участник</v>
      </c>
      <c r="Q28" s="37" t="s">
        <v>79</v>
      </c>
      <c r="R28" s="43" t="s">
        <v>43</v>
      </c>
    </row>
    <row r="29" spans="1:18" x14ac:dyDescent="0.25">
      <c r="A29" s="28">
        <v>3</v>
      </c>
      <c r="B29" s="51" t="s">
        <v>12</v>
      </c>
      <c r="C29" s="34" t="s">
        <v>47</v>
      </c>
      <c r="D29" s="34" t="s">
        <v>52</v>
      </c>
      <c r="E29" s="34" t="s">
        <v>48</v>
      </c>
      <c r="F29" s="72" t="s">
        <v>67</v>
      </c>
      <c r="G29" s="36" t="s">
        <v>44</v>
      </c>
      <c r="H29" s="36" t="s">
        <v>65</v>
      </c>
      <c r="I29" s="36" t="s">
        <v>65</v>
      </c>
      <c r="J29" s="37" t="s">
        <v>42</v>
      </c>
      <c r="K29" s="38">
        <v>7</v>
      </c>
      <c r="L29" s="47" t="s">
        <v>93</v>
      </c>
      <c r="M29" s="40">
        <v>0</v>
      </c>
      <c r="N29" s="31">
        <f>IF(M29="","",M29/$E$9)</f>
        <v>0</v>
      </c>
      <c r="O29" s="31">
        <f>IF(M29="","",M29/$K$9)</f>
        <v>0</v>
      </c>
      <c r="P29" s="41" t="str">
        <f>IF(M29="","",IF($K$9=M29,$L$9,IF(M29&gt;=$H$9,"призер","участник")))</f>
        <v>участник</v>
      </c>
      <c r="Q29" s="37" t="s">
        <v>79</v>
      </c>
      <c r="R29" s="43" t="s">
        <v>43</v>
      </c>
    </row>
    <row r="30" spans="1:18" x14ac:dyDescent="0.25">
      <c r="A30" s="28">
        <v>4</v>
      </c>
      <c r="B30" s="51" t="s">
        <v>12</v>
      </c>
      <c r="C30" s="34" t="s">
        <v>55</v>
      </c>
      <c r="D30" s="34" t="s">
        <v>56</v>
      </c>
      <c r="E30" s="34" t="s">
        <v>45</v>
      </c>
      <c r="F30" s="72" t="s">
        <v>68</v>
      </c>
      <c r="G30" s="36" t="s">
        <v>44</v>
      </c>
      <c r="H30" s="36" t="s">
        <v>65</v>
      </c>
      <c r="I30" s="36" t="s">
        <v>65</v>
      </c>
      <c r="J30" s="37" t="s">
        <v>42</v>
      </c>
      <c r="K30" s="38">
        <v>7</v>
      </c>
      <c r="L30" s="47" t="s">
        <v>94</v>
      </c>
      <c r="M30" s="40">
        <v>0</v>
      </c>
      <c r="N30" s="31">
        <f>IF(M30="","",M30/$E$9)</f>
        <v>0</v>
      </c>
      <c r="O30" s="31">
        <f>IF(M30="","",M30/$K$9)</f>
        <v>0</v>
      </c>
      <c r="P30" s="41" t="str">
        <f>IF(M30="","",IF($K$9=M30,$L$9,IF(M30&gt;=$H$9,"призер","участник")))</f>
        <v>участник</v>
      </c>
      <c r="Q30" s="37" t="s">
        <v>79</v>
      </c>
      <c r="R30" s="43" t="s">
        <v>43</v>
      </c>
    </row>
    <row r="31" spans="1:18" x14ac:dyDescent="0.25">
      <c r="A31" s="28">
        <v>6</v>
      </c>
      <c r="B31" s="51" t="s">
        <v>12</v>
      </c>
      <c r="C31" s="34" t="s">
        <v>57</v>
      </c>
      <c r="D31" s="34" t="s">
        <v>58</v>
      </c>
      <c r="E31" s="34" t="s">
        <v>70</v>
      </c>
      <c r="F31" s="72" t="s">
        <v>71</v>
      </c>
      <c r="G31" s="36" t="s">
        <v>44</v>
      </c>
      <c r="H31" s="36" t="s">
        <v>65</v>
      </c>
      <c r="I31" s="36" t="s">
        <v>65</v>
      </c>
      <c r="J31" s="37" t="s">
        <v>42</v>
      </c>
      <c r="K31" s="38">
        <v>7</v>
      </c>
      <c r="L31" s="47" t="s">
        <v>96</v>
      </c>
      <c r="M31" s="40">
        <v>0</v>
      </c>
      <c r="N31" s="31">
        <f>IF(M31="","",M31/$E$9)</f>
        <v>0</v>
      </c>
      <c r="O31" s="31">
        <f>IF(M31="","",M31/$K$9)</f>
        <v>0</v>
      </c>
      <c r="P31" s="41" t="str">
        <f>IF(M31="","",IF($K$9=M31,$L$9,IF(M31&gt;=$H$9,"призер","участник")))</f>
        <v>участник</v>
      </c>
      <c r="Q31" s="37" t="s">
        <v>79</v>
      </c>
      <c r="R31" s="43" t="s">
        <v>43</v>
      </c>
    </row>
    <row r="32" spans="1:18" x14ac:dyDescent="0.25">
      <c r="A32" s="28">
        <v>7</v>
      </c>
      <c r="B32" s="51" t="s">
        <v>12</v>
      </c>
      <c r="C32" s="34" t="s">
        <v>59</v>
      </c>
      <c r="D32" s="34" t="s">
        <v>60</v>
      </c>
      <c r="E32" s="34" t="s">
        <v>72</v>
      </c>
      <c r="F32" s="72" t="s">
        <v>73</v>
      </c>
      <c r="G32" s="36" t="s">
        <v>44</v>
      </c>
      <c r="H32" s="36" t="s">
        <v>65</v>
      </c>
      <c r="I32" s="36" t="s">
        <v>65</v>
      </c>
      <c r="J32" s="37" t="s">
        <v>42</v>
      </c>
      <c r="K32" s="38">
        <v>7</v>
      </c>
      <c r="L32" s="47" t="s">
        <v>97</v>
      </c>
      <c r="M32" s="40">
        <v>0</v>
      </c>
      <c r="N32" s="31">
        <f>IF(M32="","",M32/$E$9)</f>
        <v>0</v>
      </c>
      <c r="O32" s="31">
        <f>IF(M32="","",M32/$K$9)</f>
        <v>0</v>
      </c>
      <c r="P32" s="41" t="str">
        <f>IF(M32="","",IF($K$9=M32,$L$9,IF(M32&gt;=$H$9,"призер","участник")))</f>
        <v>участник</v>
      </c>
      <c r="Q32" s="37" t="s">
        <v>79</v>
      </c>
      <c r="R32" s="43" t="s">
        <v>43</v>
      </c>
    </row>
    <row r="33" spans="1:18" x14ac:dyDescent="0.25">
      <c r="A33" s="28">
        <v>8</v>
      </c>
      <c r="B33" s="51" t="s">
        <v>12</v>
      </c>
      <c r="C33" s="34" t="s">
        <v>61</v>
      </c>
      <c r="D33" s="34" t="s">
        <v>46</v>
      </c>
      <c r="E33" s="34" t="s">
        <v>72</v>
      </c>
      <c r="F33" s="72" t="s">
        <v>74</v>
      </c>
      <c r="G33" s="36" t="s">
        <v>44</v>
      </c>
      <c r="H33" s="36" t="s">
        <v>65</v>
      </c>
      <c r="I33" s="36" t="s">
        <v>65</v>
      </c>
      <c r="J33" s="37" t="s">
        <v>42</v>
      </c>
      <c r="K33" s="38">
        <v>7</v>
      </c>
      <c r="L33" s="47" t="s">
        <v>98</v>
      </c>
      <c r="M33" s="40">
        <v>0</v>
      </c>
      <c r="N33" s="31">
        <f>IF(M33="","",M33/$E$9)</f>
        <v>0</v>
      </c>
      <c r="O33" s="31">
        <f>IF(M33="","",M33/$K$9)</f>
        <v>0</v>
      </c>
      <c r="P33" s="41" t="str">
        <f>IF(M33="","",IF($K$9=M33,$L$9,IF(M33&gt;=$H$9,"призер","участник")))</f>
        <v>участник</v>
      </c>
      <c r="Q33" s="37" t="s">
        <v>79</v>
      </c>
      <c r="R33" s="43" t="s">
        <v>43</v>
      </c>
    </row>
    <row r="34" spans="1:18" x14ac:dyDescent="0.25">
      <c r="A34" s="28">
        <v>9</v>
      </c>
      <c r="B34" s="51" t="s">
        <v>12</v>
      </c>
      <c r="C34" s="34" t="s">
        <v>64</v>
      </c>
      <c r="D34" s="34" t="s">
        <v>54</v>
      </c>
      <c r="E34" s="34" t="s">
        <v>75</v>
      </c>
      <c r="F34" s="75" t="s">
        <v>76</v>
      </c>
      <c r="G34" s="36" t="s">
        <v>44</v>
      </c>
      <c r="H34" s="36" t="s">
        <v>65</v>
      </c>
      <c r="I34" s="36" t="s">
        <v>65</v>
      </c>
      <c r="J34" s="45" t="s">
        <v>42</v>
      </c>
      <c r="K34" s="46">
        <v>7</v>
      </c>
      <c r="L34" s="47" t="s">
        <v>106</v>
      </c>
      <c r="M34" s="40">
        <v>0</v>
      </c>
      <c r="N34" s="31">
        <f>IF(M34="","",M34/$E$9)</f>
        <v>0</v>
      </c>
      <c r="O34" s="31">
        <f>IF(M34="","",M34/$K$9)</f>
        <v>0</v>
      </c>
      <c r="P34" s="41" t="str">
        <f>IF(M34="","",IF($K$9=M34,$L$9,IF(M34&gt;=$H$9,"призер","участник")))</f>
        <v>участник</v>
      </c>
      <c r="Q34" s="37" t="s">
        <v>79</v>
      </c>
      <c r="R34" s="43" t="s">
        <v>43</v>
      </c>
    </row>
    <row r="35" spans="1:18" x14ac:dyDescent="0.25">
      <c r="A35" s="28">
        <v>12</v>
      </c>
      <c r="B35" s="51" t="s">
        <v>12</v>
      </c>
      <c r="C35" s="34" t="s">
        <v>100</v>
      </c>
      <c r="D35" s="34" t="s">
        <v>101</v>
      </c>
      <c r="E35" s="34" t="s">
        <v>102</v>
      </c>
      <c r="F35" s="72" t="s">
        <v>103</v>
      </c>
      <c r="G35" s="36" t="s">
        <v>44</v>
      </c>
      <c r="H35" s="36" t="s">
        <v>65</v>
      </c>
      <c r="I35" s="36" t="s">
        <v>65</v>
      </c>
      <c r="J35" s="37" t="s">
        <v>42</v>
      </c>
      <c r="K35" s="38">
        <v>7</v>
      </c>
      <c r="L35" s="47" t="s">
        <v>104</v>
      </c>
      <c r="M35" s="40">
        <v>0</v>
      </c>
      <c r="N35" s="31">
        <f>IF(M35="","",M35/$E$9)</f>
        <v>0</v>
      </c>
      <c r="O35" s="31">
        <f>IF(M35="","",M35/$K$9)</f>
        <v>0</v>
      </c>
      <c r="P35" s="41" t="str">
        <f>IF(M35="","",IF($K$9=M35,$L$9,IF(M35&gt;=$H$9,"призер","участник")))</f>
        <v>участник</v>
      </c>
      <c r="Q35" s="37" t="s">
        <v>79</v>
      </c>
      <c r="R35" s="43" t="s">
        <v>43</v>
      </c>
    </row>
    <row r="36" spans="1:18" x14ac:dyDescent="0.25">
      <c r="B36" s="33"/>
    </row>
    <row r="37" spans="1:18" x14ac:dyDescent="0.25">
      <c r="G37" s="10" t="s">
        <v>757</v>
      </c>
      <c r="K37" s="10" t="s">
        <v>758</v>
      </c>
    </row>
    <row r="39" spans="1:18" x14ac:dyDescent="0.25">
      <c r="G39" s="10" t="s">
        <v>759</v>
      </c>
    </row>
  </sheetData>
  <protectedRanges>
    <protectedRange sqref="N11:N35" name="Диапазон1_3_1"/>
    <protectedRange sqref="O11:O35" name="Диапазон1_1_1_1"/>
    <protectedRange sqref="P11:P35" name="Диапазон1_2_1_1_1"/>
  </protectedRanges>
  <autoFilter ref="A10:R10">
    <sortState ref="A11:R35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1" priority="3" stopIfTrue="1">
      <formula>ISBLANK(C4)</formula>
    </cfRule>
  </conditionalFormatting>
  <conditionalFormatting sqref="C8">
    <cfRule type="expression" dxfId="10" priority="2" stopIfTrue="1">
      <formula>ISBLANK(C8)</formula>
    </cfRule>
  </conditionalFormatting>
  <conditionalFormatting sqref="E9">
    <cfRule type="expression" dxfId="9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zoomScaleNormal="100" workbookViewId="0">
      <selection activeCell="H14" sqref="H14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1" ht="32.25" customHeight="1" x14ac:dyDescent="0.25">
      <c r="B2" s="11"/>
      <c r="C2" s="117" t="s">
        <v>763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2" t="s">
        <v>31</v>
      </c>
      <c r="R2" s="13">
        <f>COUNTA(M11:M30)</f>
        <v>20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89</v>
      </c>
      <c r="E4" s="16" t="s">
        <v>21</v>
      </c>
      <c r="F4" s="17"/>
      <c r="Q4" s="18" t="s">
        <v>32</v>
      </c>
      <c r="R4" s="19">
        <f>COUNTIF(P11:P30,"победитель")</f>
        <v>1</v>
      </c>
    </row>
    <row r="5" spans="1:21" x14ac:dyDescent="0.25">
      <c r="A5" s="49" t="s">
        <v>36</v>
      </c>
      <c r="B5" s="15"/>
      <c r="C5" s="49" t="s">
        <v>12</v>
      </c>
      <c r="E5" s="16" t="s">
        <v>22</v>
      </c>
      <c r="F5" s="17"/>
      <c r="Q5" s="18" t="s">
        <v>33</v>
      </c>
      <c r="R5" s="13">
        <v>9</v>
      </c>
    </row>
    <row r="6" spans="1:21" x14ac:dyDescent="0.25">
      <c r="A6" s="49" t="s">
        <v>1</v>
      </c>
      <c r="B6" s="15"/>
      <c r="C6" s="49" t="s">
        <v>40</v>
      </c>
      <c r="E6" s="17"/>
      <c r="F6" s="17"/>
      <c r="Q6" s="18" t="s">
        <v>34</v>
      </c>
      <c r="R6" s="13">
        <f>COUNTIF(P11:P30,"участник")</f>
        <v>10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9" t="s">
        <v>7</v>
      </c>
      <c r="B8" s="15"/>
      <c r="C8" s="50" t="s">
        <v>90</v>
      </c>
      <c r="F8" s="17"/>
      <c r="Q8" s="22" t="s">
        <v>30</v>
      </c>
      <c r="R8" s="21">
        <f>(R4+R5)/R2</f>
        <v>0.5</v>
      </c>
    </row>
    <row r="9" spans="1:21" x14ac:dyDescent="0.25">
      <c r="C9" s="118" t="s">
        <v>23</v>
      </c>
      <c r="D9" s="118"/>
      <c r="E9" s="14">
        <v>56</v>
      </c>
      <c r="G9" s="18" t="s">
        <v>41</v>
      </c>
      <c r="H9" s="56">
        <f>E9/2</f>
        <v>28</v>
      </c>
      <c r="J9" s="23" t="s">
        <v>13</v>
      </c>
      <c r="K9" s="24">
        <f>MAX(M11:M30)</f>
        <v>34</v>
      </c>
      <c r="L9" s="25" t="str">
        <f>IF(K9*100/E9&gt;=50,"победитель","участник")</f>
        <v>победитель</v>
      </c>
      <c r="P9" s="26">
        <f>R8-45%</f>
        <v>4.9999999999999989E-2</v>
      </c>
      <c r="Q9" s="18" t="s">
        <v>25</v>
      </c>
      <c r="R9" s="27">
        <f>IF((R2*P9)&gt;0,(R2*P9),0)</f>
        <v>0.99999999999999978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78" t="s">
        <v>530</v>
      </c>
      <c r="D11" s="78" t="s">
        <v>125</v>
      </c>
      <c r="E11" s="78" t="s">
        <v>172</v>
      </c>
      <c r="F11" s="79">
        <v>40690</v>
      </c>
      <c r="G11" s="80" t="s">
        <v>44</v>
      </c>
      <c r="H11" s="80" t="s">
        <v>65</v>
      </c>
      <c r="I11" s="81" t="s">
        <v>65</v>
      </c>
      <c r="J11" s="81" t="s">
        <v>111</v>
      </c>
      <c r="K11" s="82" t="s">
        <v>505</v>
      </c>
      <c r="L11" s="80" t="s">
        <v>529</v>
      </c>
      <c r="M11" s="82">
        <v>34</v>
      </c>
      <c r="N11" s="31">
        <f>IF(M11="","",M11/$E$9)</f>
        <v>0.6071428571428571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321</v>
      </c>
      <c r="R11" s="43" t="s">
        <v>111</v>
      </c>
    </row>
    <row r="12" spans="1:21" s="32" customFormat="1" ht="12.95" customHeight="1" x14ac:dyDescent="0.2">
      <c r="A12" s="28">
        <v>2</v>
      </c>
      <c r="B12" s="51" t="s">
        <v>12</v>
      </c>
      <c r="C12" s="78" t="s">
        <v>510</v>
      </c>
      <c r="D12" s="78" t="s">
        <v>381</v>
      </c>
      <c r="E12" s="78" t="s">
        <v>393</v>
      </c>
      <c r="F12" s="79">
        <v>40845</v>
      </c>
      <c r="G12" s="80" t="s">
        <v>44</v>
      </c>
      <c r="H12" s="80" t="s">
        <v>65</v>
      </c>
      <c r="I12" s="81" t="s">
        <v>281</v>
      </c>
      <c r="J12" s="81" t="s">
        <v>111</v>
      </c>
      <c r="K12" s="82" t="s">
        <v>505</v>
      </c>
      <c r="L12" s="80" t="s">
        <v>511</v>
      </c>
      <c r="M12" s="82">
        <v>30</v>
      </c>
      <c r="N12" s="31">
        <f>IF(M12="","",M12/$E$9)</f>
        <v>0.5357142857142857</v>
      </c>
      <c r="O12" s="31">
        <f>IF(M12="","",M12/$K$9)</f>
        <v>0.88235294117647056</v>
      </c>
      <c r="P12" s="41" t="str">
        <f>IF(M12="","",IF($K$9=M12,$L$9,IF(M12&gt;=$H$9,"призер","участник")))</f>
        <v>призер</v>
      </c>
      <c r="Q12" s="37" t="s">
        <v>321</v>
      </c>
      <c r="R12" s="43" t="s">
        <v>111</v>
      </c>
    </row>
    <row r="13" spans="1:21" x14ac:dyDescent="0.25">
      <c r="A13" s="28">
        <v>3</v>
      </c>
      <c r="B13" s="51" t="s">
        <v>12</v>
      </c>
      <c r="C13" s="78" t="s">
        <v>500</v>
      </c>
      <c r="D13" s="78" t="s">
        <v>501</v>
      </c>
      <c r="E13" s="78" t="s">
        <v>172</v>
      </c>
      <c r="F13" s="106">
        <v>40655</v>
      </c>
      <c r="G13" s="80" t="s">
        <v>44</v>
      </c>
      <c r="H13" s="80" t="s">
        <v>65</v>
      </c>
      <c r="I13" s="107" t="s">
        <v>65</v>
      </c>
      <c r="J13" s="107" t="s">
        <v>111</v>
      </c>
      <c r="K13" s="108" t="s">
        <v>502</v>
      </c>
      <c r="L13" s="80" t="s">
        <v>503</v>
      </c>
      <c r="M13" s="82">
        <v>28</v>
      </c>
      <c r="N13" s="31">
        <f>IF(M13="","",M13/$E$9)</f>
        <v>0.5</v>
      </c>
      <c r="O13" s="31">
        <f>IF(M13="","",M13/$K$9)</f>
        <v>0.82352941176470584</v>
      </c>
      <c r="P13" s="41" t="str">
        <f>IF(M13="","",IF($K$9=M13,$L$9,IF(M13&gt;=$H$9,"призер","участник")))</f>
        <v>призер</v>
      </c>
      <c r="Q13" s="37" t="s">
        <v>321</v>
      </c>
      <c r="R13" s="43" t="s">
        <v>111</v>
      </c>
    </row>
    <row r="14" spans="1:21" x14ac:dyDescent="0.25">
      <c r="A14" s="28">
        <v>4</v>
      </c>
      <c r="B14" s="51" t="s">
        <v>12</v>
      </c>
      <c r="C14" s="78" t="s">
        <v>524</v>
      </c>
      <c r="D14" s="78" t="s">
        <v>525</v>
      </c>
      <c r="E14" s="78" t="s">
        <v>526</v>
      </c>
      <c r="F14" s="79">
        <v>40582</v>
      </c>
      <c r="G14" s="80" t="s">
        <v>44</v>
      </c>
      <c r="H14" s="80" t="s">
        <v>65</v>
      </c>
      <c r="I14" s="81" t="s">
        <v>65</v>
      </c>
      <c r="J14" s="81" t="s">
        <v>111</v>
      </c>
      <c r="K14" s="82" t="s">
        <v>502</v>
      </c>
      <c r="L14" s="80" t="s">
        <v>527</v>
      </c>
      <c r="M14" s="82">
        <v>28</v>
      </c>
      <c r="N14" s="31">
        <f>IF(M14="","",M14/$E$9)</f>
        <v>0.5</v>
      </c>
      <c r="O14" s="31">
        <f>IF(M14="","",M14/$K$9)</f>
        <v>0.82352941176470584</v>
      </c>
      <c r="P14" s="41" t="str">
        <f>IF(M14="","",IF($K$9=M14,$L$9,IF(M14&gt;=$H$9,"призер","участник")))</f>
        <v>призер</v>
      </c>
      <c r="Q14" s="37" t="s">
        <v>321</v>
      </c>
      <c r="R14" s="43" t="s">
        <v>111</v>
      </c>
    </row>
    <row r="15" spans="1:21" x14ac:dyDescent="0.25">
      <c r="A15" s="28">
        <v>5</v>
      </c>
      <c r="B15" s="51" t="s">
        <v>12</v>
      </c>
      <c r="C15" s="78" t="s">
        <v>513</v>
      </c>
      <c r="D15" s="78" t="s">
        <v>514</v>
      </c>
      <c r="E15" s="78" t="s">
        <v>515</v>
      </c>
      <c r="F15" s="109">
        <v>40795</v>
      </c>
      <c r="G15" s="80" t="s">
        <v>44</v>
      </c>
      <c r="H15" s="80" t="s">
        <v>65</v>
      </c>
      <c r="I15" s="81" t="s">
        <v>65</v>
      </c>
      <c r="J15" s="81" t="s">
        <v>111</v>
      </c>
      <c r="K15" s="82" t="s">
        <v>505</v>
      </c>
      <c r="L15" s="80" t="s">
        <v>516</v>
      </c>
      <c r="M15" s="82">
        <v>28</v>
      </c>
      <c r="N15" s="31">
        <f>IF(M15="","",M15/$E$9)</f>
        <v>0.5</v>
      </c>
      <c r="O15" s="31">
        <f>IF(M15="","",M15/$K$9)</f>
        <v>0.82352941176470584</v>
      </c>
      <c r="P15" s="41" t="str">
        <f>IF(M15="","",IF($K$9=M15,$L$9,IF(M15&gt;=$H$9,"призер","участник")))</f>
        <v>призер</v>
      </c>
      <c r="Q15" s="37" t="s">
        <v>321</v>
      </c>
      <c r="R15" s="43" t="s">
        <v>111</v>
      </c>
    </row>
    <row r="16" spans="1:21" x14ac:dyDescent="0.25">
      <c r="A16" s="28">
        <v>6</v>
      </c>
      <c r="B16" s="51" t="s">
        <v>12</v>
      </c>
      <c r="C16" s="78" t="s">
        <v>534</v>
      </c>
      <c r="D16" s="78" t="s">
        <v>535</v>
      </c>
      <c r="E16" s="78" t="s">
        <v>172</v>
      </c>
      <c r="F16" s="79">
        <v>40748</v>
      </c>
      <c r="G16" s="80" t="s">
        <v>44</v>
      </c>
      <c r="H16" s="80" t="s">
        <v>65</v>
      </c>
      <c r="I16" s="81" t="s">
        <v>65</v>
      </c>
      <c r="J16" s="81" t="s">
        <v>111</v>
      </c>
      <c r="K16" s="82" t="s">
        <v>505</v>
      </c>
      <c r="L16" s="80" t="s">
        <v>536</v>
      </c>
      <c r="M16" s="82">
        <v>25</v>
      </c>
      <c r="N16" s="31">
        <f>IF(M16="","",M16/$E$9)</f>
        <v>0.44642857142857145</v>
      </c>
      <c r="O16" s="31">
        <f>IF(M16="","",M16/$K$9)</f>
        <v>0.73529411764705888</v>
      </c>
      <c r="P16" s="41" t="s">
        <v>322</v>
      </c>
      <c r="Q16" s="37" t="s">
        <v>321</v>
      </c>
      <c r="R16" s="43" t="s">
        <v>111</v>
      </c>
    </row>
    <row r="17" spans="1:18" x14ac:dyDescent="0.25">
      <c r="A17" s="28">
        <v>7</v>
      </c>
      <c r="B17" s="51" t="s">
        <v>12</v>
      </c>
      <c r="C17" s="78" t="s">
        <v>519</v>
      </c>
      <c r="D17" s="78" t="s">
        <v>520</v>
      </c>
      <c r="E17" s="78" t="s">
        <v>196</v>
      </c>
      <c r="F17" s="79">
        <v>40572</v>
      </c>
      <c r="G17" s="80" t="s">
        <v>44</v>
      </c>
      <c r="H17" s="80" t="s">
        <v>65</v>
      </c>
      <c r="I17" s="81" t="s">
        <v>65</v>
      </c>
      <c r="J17" s="81" t="s">
        <v>111</v>
      </c>
      <c r="K17" s="82" t="s">
        <v>505</v>
      </c>
      <c r="L17" s="80" t="s">
        <v>521</v>
      </c>
      <c r="M17" s="82">
        <v>25</v>
      </c>
      <c r="N17" s="31">
        <f>IF(M17="","",M17/$E$9)</f>
        <v>0.44642857142857145</v>
      </c>
      <c r="O17" s="31">
        <f>IF(M17="","",M17/$K$9)</f>
        <v>0.73529411764705888</v>
      </c>
      <c r="P17" s="41" t="s">
        <v>322</v>
      </c>
      <c r="Q17" s="37" t="s">
        <v>321</v>
      </c>
      <c r="R17" s="43" t="s">
        <v>111</v>
      </c>
    </row>
    <row r="18" spans="1:18" x14ac:dyDescent="0.25">
      <c r="A18" s="28">
        <v>8</v>
      </c>
      <c r="B18" s="51" t="s">
        <v>12</v>
      </c>
      <c r="C18" s="78" t="s">
        <v>539</v>
      </c>
      <c r="D18" s="78" t="s">
        <v>540</v>
      </c>
      <c r="E18" s="78" t="s">
        <v>353</v>
      </c>
      <c r="F18" s="79">
        <v>40798</v>
      </c>
      <c r="G18" s="80" t="s">
        <v>44</v>
      </c>
      <c r="H18" s="80" t="s">
        <v>65</v>
      </c>
      <c r="I18" s="81" t="s">
        <v>65</v>
      </c>
      <c r="J18" s="81" t="s">
        <v>111</v>
      </c>
      <c r="K18" s="82" t="s">
        <v>505</v>
      </c>
      <c r="L18" s="80" t="s">
        <v>541</v>
      </c>
      <c r="M18" s="82">
        <v>21</v>
      </c>
      <c r="N18" s="31">
        <f>IF(M18="","",M18/$E$9)</f>
        <v>0.375</v>
      </c>
      <c r="O18" s="31">
        <f>IF(M18="","",M18/$K$9)</f>
        <v>0.61764705882352944</v>
      </c>
      <c r="P18" s="41" t="s">
        <v>322</v>
      </c>
      <c r="Q18" s="37" t="s">
        <v>321</v>
      </c>
      <c r="R18" s="43" t="s">
        <v>111</v>
      </c>
    </row>
    <row r="19" spans="1:18" x14ac:dyDescent="0.25">
      <c r="A19" s="28">
        <v>9</v>
      </c>
      <c r="B19" s="51" t="s">
        <v>12</v>
      </c>
      <c r="C19" s="78" t="s">
        <v>517</v>
      </c>
      <c r="D19" s="78" t="s">
        <v>348</v>
      </c>
      <c r="E19" s="78" t="s">
        <v>272</v>
      </c>
      <c r="F19" s="79">
        <v>40906</v>
      </c>
      <c r="G19" s="80" t="s">
        <v>44</v>
      </c>
      <c r="H19" s="80" t="s">
        <v>65</v>
      </c>
      <c r="I19" s="81" t="s">
        <v>65</v>
      </c>
      <c r="J19" s="81" t="s">
        <v>111</v>
      </c>
      <c r="K19" s="82" t="s">
        <v>505</v>
      </c>
      <c r="L19" s="80" t="s">
        <v>518</v>
      </c>
      <c r="M19" s="82">
        <v>21</v>
      </c>
      <c r="N19" s="31">
        <f>IF(M19="","",M19/$E$9)</f>
        <v>0.375</v>
      </c>
      <c r="O19" s="31">
        <f>IF(M19="","",M19/$K$9)</f>
        <v>0.61764705882352944</v>
      </c>
      <c r="P19" s="41" t="s">
        <v>322</v>
      </c>
      <c r="Q19" s="37" t="s">
        <v>321</v>
      </c>
      <c r="R19" s="43" t="s">
        <v>111</v>
      </c>
    </row>
    <row r="20" spans="1:18" x14ac:dyDescent="0.25">
      <c r="A20" s="28">
        <v>10</v>
      </c>
      <c r="B20" s="51" t="s">
        <v>12</v>
      </c>
      <c r="C20" s="78" t="s">
        <v>546</v>
      </c>
      <c r="D20" s="78" t="s">
        <v>547</v>
      </c>
      <c r="E20" s="78" t="s">
        <v>548</v>
      </c>
      <c r="F20" s="79">
        <v>40814</v>
      </c>
      <c r="G20" s="80" t="s">
        <v>44</v>
      </c>
      <c r="H20" s="80" t="s">
        <v>65</v>
      </c>
      <c r="I20" s="81" t="s">
        <v>65</v>
      </c>
      <c r="J20" s="81" t="s">
        <v>111</v>
      </c>
      <c r="K20" s="82" t="s">
        <v>502</v>
      </c>
      <c r="L20" s="80" t="s">
        <v>549</v>
      </c>
      <c r="M20" s="82">
        <v>21</v>
      </c>
      <c r="N20" s="31">
        <f>IF(M20="","",M20/$E$9)</f>
        <v>0.375</v>
      </c>
      <c r="O20" s="31">
        <f>IF(M20="","",M20/$K$9)</f>
        <v>0.61764705882352944</v>
      </c>
      <c r="P20" s="41" t="s">
        <v>322</v>
      </c>
      <c r="Q20" s="37" t="s">
        <v>321</v>
      </c>
      <c r="R20" s="43" t="s">
        <v>111</v>
      </c>
    </row>
    <row r="21" spans="1:18" x14ac:dyDescent="0.25">
      <c r="A21" s="28">
        <v>11</v>
      </c>
      <c r="B21" s="51" t="s">
        <v>12</v>
      </c>
      <c r="C21" s="78" t="s">
        <v>531</v>
      </c>
      <c r="D21" s="78" t="s">
        <v>184</v>
      </c>
      <c r="E21" s="78" t="s">
        <v>532</v>
      </c>
      <c r="F21" s="79">
        <v>40734</v>
      </c>
      <c r="G21" s="80" t="s">
        <v>44</v>
      </c>
      <c r="H21" s="80" t="s">
        <v>65</v>
      </c>
      <c r="I21" s="81" t="s">
        <v>65</v>
      </c>
      <c r="J21" s="81" t="s">
        <v>111</v>
      </c>
      <c r="K21" s="82" t="s">
        <v>505</v>
      </c>
      <c r="L21" s="80" t="s">
        <v>533</v>
      </c>
      <c r="M21" s="82">
        <v>17</v>
      </c>
      <c r="N21" s="31">
        <f>IF(M21="","",M21/$E$9)</f>
        <v>0.30357142857142855</v>
      </c>
      <c r="O21" s="31">
        <f>IF(M21="","",M21/$K$9)</f>
        <v>0.5</v>
      </c>
      <c r="P21" s="41" t="str">
        <f>IF(M21="","",IF($K$9=M21,$L$9,IF(M21&gt;=$H$9,"призер","участник")))</f>
        <v>участник</v>
      </c>
      <c r="Q21" s="37" t="s">
        <v>321</v>
      </c>
      <c r="R21" s="43" t="s">
        <v>111</v>
      </c>
    </row>
    <row r="22" spans="1:18" x14ac:dyDescent="0.25">
      <c r="A22" s="28">
        <v>12</v>
      </c>
      <c r="B22" s="51" t="s">
        <v>12</v>
      </c>
      <c r="C22" s="78" t="s">
        <v>537</v>
      </c>
      <c r="D22" s="78" t="s">
        <v>54</v>
      </c>
      <c r="E22" s="78" t="s">
        <v>538</v>
      </c>
      <c r="F22" s="79">
        <v>40746</v>
      </c>
      <c r="G22" s="80" t="s">
        <v>44</v>
      </c>
      <c r="H22" s="80" t="s">
        <v>65</v>
      </c>
      <c r="I22" s="81" t="s">
        <v>65</v>
      </c>
      <c r="J22" s="81" t="s">
        <v>111</v>
      </c>
      <c r="K22" s="82" t="s">
        <v>505</v>
      </c>
      <c r="L22" s="80" t="s">
        <v>536</v>
      </c>
      <c r="M22" s="82">
        <v>15</v>
      </c>
      <c r="N22" s="31">
        <f>IF(M22="","",M22/$E$9)</f>
        <v>0.26785714285714285</v>
      </c>
      <c r="O22" s="31">
        <f>IF(M22="","",M22/$K$9)</f>
        <v>0.44117647058823528</v>
      </c>
      <c r="P22" s="41" t="str">
        <f>IF(M22="","",IF($K$9=M22,$L$9,IF(M22&gt;=$H$9,"призер","участник")))</f>
        <v>участник</v>
      </c>
      <c r="Q22" s="37" t="s">
        <v>321</v>
      </c>
      <c r="R22" s="43" t="s">
        <v>111</v>
      </c>
    </row>
    <row r="23" spans="1:18" x14ac:dyDescent="0.25">
      <c r="A23" s="28">
        <v>13</v>
      </c>
      <c r="B23" s="51" t="s">
        <v>12</v>
      </c>
      <c r="C23" s="78" t="s">
        <v>507</v>
      </c>
      <c r="D23" s="78" t="s">
        <v>508</v>
      </c>
      <c r="E23" s="78" t="s">
        <v>158</v>
      </c>
      <c r="F23" s="79">
        <v>40924</v>
      </c>
      <c r="G23" s="80" t="s">
        <v>44</v>
      </c>
      <c r="H23" s="80" t="s">
        <v>65</v>
      </c>
      <c r="I23" s="81" t="s">
        <v>65</v>
      </c>
      <c r="J23" s="81" t="s">
        <v>111</v>
      </c>
      <c r="K23" s="82" t="s">
        <v>505</v>
      </c>
      <c r="L23" s="80" t="s">
        <v>509</v>
      </c>
      <c r="M23" s="82">
        <v>14</v>
      </c>
      <c r="N23" s="31">
        <f>IF(M23="","",M23/$E$9)</f>
        <v>0.25</v>
      </c>
      <c r="O23" s="31">
        <f>IF(M23="","",M23/$K$9)</f>
        <v>0.41176470588235292</v>
      </c>
      <c r="P23" s="41" t="str">
        <f>IF(M23="","",IF($K$9=M23,$L$9,IF(M23&gt;=$H$9,"призер","участник")))</f>
        <v>участник</v>
      </c>
      <c r="Q23" s="37" t="s">
        <v>321</v>
      </c>
      <c r="R23" s="43" t="s">
        <v>111</v>
      </c>
    </row>
    <row r="24" spans="1:18" x14ac:dyDescent="0.25">
      <c r="A24" s="28">
        <v>14</v>
      </c>
      <c r="B24" s="51" t="s">
        <v>12</v>
      </c>
      <c r="C24" s="78" t="s">
        <v>542</v>
      </c>
      <c r="D24" s="78" t="s">
        <v>543</v>
      </c>
      <c r="E24" s="78" t="s">
        <v>544</v>
      </c>
      <c r="F24" s="79">
        <v>40695</v>
      </c>
      <c r="G24" s="80" t="s">
        <v>44</v>
      </c>
      <c r="H24" s="80" t="s">
        <v>65</v>
      </c>
      <c r="I24" s="81" t="s">
        <v>65</v>
      </c>
      <c r="J24" s="81" t="s">
        <v>111</v>
      </c>
      <c r="K24" s="82" t="s">
        <v>505</v>
      </c>
      <c r="L24" s="80" t="s">
        <v>545</v>
      </c>
      <c r="M24" s="82">
        <v>14</v>
      </c>
      <c r="N24" s="31">
        <f>IF(M24="","",M24/$E$9)</f>
        <v>0.25</v>
      </c>
      <c r="O24" s="31">
        <f>IF(M24="","",M24/$K$9)</f>
        <v>0.41176470588235292</v>
      </c>
      <c r="P24" s="41" t="str">
        <f>IF(M24="","",IF($K$9=M24,$L$9,IF(M24&gt;=$H$9,"призер","участник")))</f>
        <v>участник</v>
      </c>
      <c r="Q24" s="37" t="s">
        <v>321</v>
      </c>
      <c r="R24" s="43" t="s">
        <v>111</v>
      </c>
    </row>
    <row r="25" spans="1:18" x14ac:dyDescent="0.25">
      <c r="A25" s="28">
        <v>15</v>
      </c>
      <c r="B25" s="51" t="s">
        <v>12</v>
      </c>
      <c r="C25" s="78" t="s">
        <v>550</v>
      </c>
      <c r="D25" s="78" t="s">
        <v>551</v>
      </c>
      <c r="E25" s="78" t="s">
        <v>357</v>
      </c>
      <c r="F25" s="79">
        <v>40595</v>
      </c>
      <c r="G25" s="80" t="s">
        <v>44</v>
      </c>
      <c r="H25" s="80" t="s">
        <v>65</v>
      </c>
      <c r="I25" s="81" t="s">
        <v>65</v>
      </c>
      <c r="J25" s="81" t="s">
        <v>111</v>
      </c>
      <c r="K25" s="82" t="s">
        <v>502</v>
      </c>
      <c r="L25" s="80" t="s">
        <v>552</v>
      </c>
      <c r="M25" s="82">
        <v>14</v>
      </c>
      <c r="N25" s="31">
        <f>IF(M25="","",M25/$E$9)</f>
        <v>0.25</v>
      </c>
      <c r="O25" s="31">
        <f>IF(M25="","",M25/$K$9)</f>
        <v>0.41176470588235292</v>
      </c>
      <c r="P25" s="41" t="str">
        <f>IF(M25="","",IF($K$9=M25,$L$9,IF(M25&gt;=$H$9,"призер","участник")))</f>
        <v>участник</v>
      </c>
      <c r="Q25" s="37" t="s">
        <v>321</v>
      </c>
      <c r="R25" s="43" t="s">
        <v>111</v>
      </c>
    </row>
    <row r="26" spans="1:18" x14ac:dyDescent="0.25">
      <c r="A26" s="28">
        <v>16</v>
      </c>
      <c r="B26" s="51" t="s">
        <v>12</v>
      </c>
      <c r="C26" s="78" t="s">
        <v>235</v>
      </c>
      <c r="D26" s="78" t="s">
        <v>166</v>
      </c>
      <c r="E26" s="78" t="s">
        <v>369</v>
      </c>
      <c r="F26" s="79">
        <v>40778</v>
      </c>
      <c r="G26" s="80" t="s">
        <v>44</v>
      </c>
      <c r="H26" s="80" t="s">
        <v>65</v>
      </c>
      <c r="I26" s="81" t="s">
        <v>65</v>
      </c>
      <c r="J26" s="81" t="s">
        <v>111</v>
      </c>
      <c r="K26" s="82" t="s">
        <v>505</v>
      </c>
      <c r="L26" s="80" t="s">
        <v>512</v>
      </c>
      <c r="M26" s="82">
        <v>14</v>
      </c>
      <c r="N26" s="31">
        <f>IF(M26="","",M26/$E$9)</f>
        <v>0.25</v>
      </c>
      <c r="O26" s="31">
        <f>IF(M26="","",M26/$K$9)</f>
        <v>0.41176470588235292</v>
      </c>
      <c r="P26" s="41" t="str">
        <f>IF(M26="","",IF($K$9=M26,$L$9,IF(M26&gt;=$H$9,"призер","участник")))</f>
        <v>участник</v>
      </c>
      <c r="Q26" s="37" t="s">
        <v>321</v>
      </c>
      <c r="R26" s="43" t="s">
        <v>111</v>
      </c>
    </row>
    <row r="27" spans="1:18" x14ac:dyDescent="0.25">
      <c r="A27" s="28">
        <v>17</v>
      </c>
      <c r="B27" s="51" t="s">
        <v>12</v>
      </c>
      <c r="C27" s="78" t="s">
        <v>504</v>
      </c>
      <c r="D27" s="78" t="s">
        <v>60</v>
      </c>
      <c r="E27" s="78" t="s">
        <v>318</v>
      </c>
      <c r="F27" s="79">
        <v>40528</v>
      </c>
      <c r="G27" s="80" t="s">
        <v>44</v>
      </c>
      <c r="H27" s="80" t="s">
        <v>65</v>
      </c>
      <c r="I27" s="81" t="s">
        <v>65</v>
      </c>
      <c r="J27" s="81" t="s">
        <v>111</v>
      </c>
      <c r="K27" s="82" t="s">
        <v>505</v>
      </c>
      <c r="L27" s="80" t="s">
        <v>506</v>
      </c>
      <c r="M27" s="82">
        <v>14</v>
      </c>
      <c r="N27" s="31">
        <f>IF(M27="","",M27/$E$9)</f>
        <v>0.25</v>
      </c>
      <c r="O27" s="31">
        <f>IF(M27="","",M27/$K$9)</f>
        <v>0.41176470588235292</v>
      </c>
      <c r="P27" s="41" t="str">
        <f>IF(M27="","",IF($K$9=M27,$L$9,IF(M27&gt;=$H$9,"призер","участник")))</f>
        <v>участник</v>
      </c>
      <c r="Q27" s="37" t="s">
        <v>321</v>
      </c>
      <c r="R27" s="43" t="s">
        <v>111</v>
      </c>
    </row>
    <row r="28" spans="1:18" x14ac:dyDescent="0.25">
      <c r="A28" s="28">
        <v>18</v>
      </c>
      <c r="B28" s="51" t="s">
        <v>12</v>
      </c>
      <c r="C28" s="78" t="s">
        <v>553</v>
      </c>
      <c r="D28" s="78" t="s">
        <v>56</v>
      </c>
      <c r="E28" s="78" t="s">
        <v>267</v>
      </c>
      <c r="F28" s="79">
        <v>40738</v>
      </c>
      <c r="G28" s="80" t="s">
        <v>44</v>
      </c>
      <c r="H28" s="80" t="s">
        <v>65</v>
      </c>
      <c r="I28" s="81" t="s">
        <v>65</v>
      </c>
      <c r="J28" s="81" t="s">
        <v>111</v>
      </c>
      <c r="K28" s="82" t="s">
        <v>502</v>
      </c>
      <c r="L28" s="80" t="s">
        <v>554</v>
      </c>
      <c r="M28" s="82">
        <v>8</v>
      </c>
      <c r="N28" s="31">
        <f>IF(M28="","",M28/$E$9)</f>
        <v>0.14285714285714285</v>
      </c>
      <c r="O28" s="31">
        <f>IF(M28="","",M28/$K$9)</f>
        <v>0.23529411764705882</v>
      </c>
      <c r="P28" s="41" t="str">
        <f>IF(M28="","",IF($K$9=M28,$L$9,IF(M28&gt;=$H$9,"призер","участник")))</f>
        <v>участник</v>
      </c>
      <c r="Q28" s="37" t="s">
        <v>321</v>
      </c>
      <c r="R28" s="43" t="s">
        <v>111</v>
      </c>
    </row>
    <row r="29" spans="1:18" x14ac:dyDescent="0.25">
      <c r="A29" s="28">
        <v>19</v>
      </c>
      <c r="B29" s="51" t="s">
        <v>12</v>
      </c>
      <c r="C29" s="78" t="s">
        <v>528</v>
      </c>
      <c r="D29" s="78" t="s">
        <v>415</v>
      </c>
      <c r="E29" s="78" t="s">
        <v>45</v>
      </c>
      <c r="F29" s="79">
        <v>40751</v>
      </c>
      <c r="G29" s="80" t="s">
        <v>44</v>
      </c>
      <c r="H29" s="80" t="s">
        <v>65</v>
      </c>
      <c r="I29" s="81" t="s">
        <v>65</v>
      </c>
      <c r="J29" s="81" t="s">
        <v>111</v>
      </c>
      <c r="K29" s="82" t="s">
        <v>505</v>
      </c>
      <c r="L29" s="80" t="s">
        <v>529</v>
      </c>
      <c r="M29" s="82">
        <v>7</v>
      </c>
      <c r="N29" s="31">
        <f>IF(M29="","",M29/$E$9)</f>
        <v>0.125</v>
      </c>
      <c r="O29" s="31">
        <f>IF(M29="","",M29/$K$9)</f>
        <v>0.20588235294117646</v>
      </c>
      <c r="P29" s="41" t="str">
        <f>IF(M29="","",IF($K$9=M29,$L$9,IF(M29&gt;=$H$9,"призер","участник")))</f>
        <v>участник</v>
      </c>
      <c r="Q29" s="37" t="s">
        <v>321</v>
      </c>
      <c r="R29" s="43" t="s">
        <v>111</v>
      </c>
    </row>
    <row r="30" spans="1:18" x14ac:dyDescent="0.25">
      <c r="A30" s="28">
        <v>20</v>
      </c>
      <c r="B30" s="51" t="s">
        <v>12</v>
      </c>
      <c r="C30" s="78" t="s">
        <v>522</v>
      </c>
      <c r="D30" s="78" t="s">
        <v>514</v>
      </c>
      <c r="E30" s="78" t="s">
        <v>109</v>
      </c>
      <c r="F30" s="79">
        <v>40457</v>
      </c>
      <c r="G30" s="80" t="s">
        <v>44</v>
      </c>
      <c r="H30" s="80" t="s">
        <v>65</v>
      </c>
      <c r="I30" s="81" t="s">
        <v>65</v>
      </c>
      <c r="J30" s="81" t="s">
        <v>111</v>
      </c>
      <c r="K30" s="82" t="s">
        <v>505</v>
      </c>
      <c r="L30" s="80" t="s">
        <v>523</v>
      </c>
      <c r="M30" s="82">
        <v>7</v>
      </c>
      <c r="N30" s="31">
        <f>IF(M30="","",M30/$E$9)</f>
        <v>0.125</v>
      </c>
      <c r="O30" s="31">
        <f>IF(M30="","",M30/$K$9)</f>
        <v>0.20588235294117646</v>
      </c>
      <c r="P30" s="41" t="str">
        <f>IF(M30="","",IF($K$9=M30,$L$9,IF(M30&gt;=$H$9,"призер","участник")))</f>
        <v>участник</v>
      </c>
      <c r="Q30" s="37" t="s">
        <v>321</v>
      </c>
      <c r="R30" s="43" t="s">
        <v>111</v>
      </c>
    </row>
    <row r="32" spans="1:18" x14ac:dyDescent="0.25">
      <c r="C32" s="10" t="s">
        <v>757</v>
      </c>
      <c r="G32" s="10" t="s">
        <v>758</v>
      </c>
    </row>
    <row r="34" spans="3:3" x14ac:dyDescent="0.25">
      <c r="C34" s="10" t="s">
        <v>759</v>
      </c>
    </row>
  </sheetData>
  <protectedRanges>
    <protectedRange sqref="N11:N30" name="Диапазон1_3_1"/>
    <protectedRange sqref="O11:O30" name="Диапазон1_1_1_1"/>
    <protectedRange sqref="P11:P30" name="Диапазон1_2_1_1_1"/>
  </protectedRanges>
  <autoFilter ref="A10:R10">
    <sortState ref="A11:R3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8" priority="3" stopIfTrue="1">
      <formula>ISBLANK(C4)</formula>
    </cfRule>
  </conditionalFormatting>
  <conditionalFormatting sqref="C8">
    <cfRule type="expression" dxfId="7" priority="2" stopIfTrue="1">
      <formula>ISBLANK(C8)</formula>
    </cfRule>
  </conditionalFormatting>
  <conditionalFormatting sqref="E9">
    <cfRule type="expression" dxfId="6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zoomScaleNormal="100" workbookViewId="0">
      <selection activeCell="M11" sqref="M11:M23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1" ht="32.25" customHeight="1" x14ac:dyDescent="0.25">
      <c r="B2" s="11"/>
      <c r="C2" s="117" t="s">
        <v>555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2" t="s">
        <v>31</v>
      </c>
      <c r="R2" s="13">
        <v>13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89</v>
      </c>
      <c r="E4" s="16" t="s">
        <v>21</v>
      </c>
      <c r="F4" s="17"/>
      <c r="Q4" s="18" t="s">
        <v>32</v>
      </c>
      <c r="R4" s="19">
        <f>COUNTIF(P11:P23,"победитель")</f>
        <v>1</v>
      </c>
    </row>
    <row r="5" spans="1:21" x14ac:dyDescent="0.25">
      <c r="A5" s="49" t="s">
        <v>36</v>
      </c>
      <c r="B5" s="15"/>
      <c r="C5" s="49" t="s">
        <v>12</v>
      </c>
      <c r="E5" s="16" t="s">
        <v>22</v>
      </c>
      <c r="F5" s="17"/>
      <c r="Q5" s="18" t="s">
        <v>33</v>
      </c>
      <c r="R5" s="13">
        <f>COUNTIF(P11:P23,"призер")</f>
        <v>2</v>
      </c>
    </row>
    <row r="6" spans="1:21" x14ac:dyDescent="0.25">
      <c r="A6" s="49" t="s">
        <v>1</v>
      </c>
      <c r="B6" s="15"/>
      <c r="C6" s="49" t="s">
        <v>40</v>
      </c>
      <c r="E6" s="17"/>
      <c r="F6" s="17"/>
      <c r="Q6" s="18" t="s">
        <v>34</v>
      </c>
      <c r="R6" s="13">
        <v>10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9" t="s">
        <v>7</v>
      </c>
      <c r="B8" s="15"/>
      <c r="C8" s="50" t="s">
        <v>556</v>
      </c>
      <c r="F8" s="17"/>
      <c r="Q8" s="22" t="s">
        <v>30</v>
      </c>
      <c r="R8" s="21">
        <f>(R4+R5)/R2</f>
        <v>0.23076923076923078</v>
      </c>
    </row>
    <row r="9" spans="1:21" x14ac:dyDescent="0.25">
      <c r="C9" s="118" t="s">
        <v>23</v>
      </c>
      <c r="D9" s="118"/>
      <c r="E9" s="14">
        <v>56</v>
      </c>
      <c r="G9" s="18" t="s">
        <v>41</v>
      </c>
      <c r="H9" s="56">
        <f>E9/2</f>
        <v>28</v>
      </c>
      <c r="J9" s="23" t="s">
        <v>13</v>
      </c>
      <c r="K9" s="24">
        <f>MAX(M11:M23)</f>
        <v>56</v>
      </c>
      <c r="L9" s="25" t="str">
        <f>IF(K9*100/E9&gt;=50,"победитель","участник")</f>
        <v>победитель</v>
      </c>
      <c r="P9" s="26">
        <f>R8-45%</f>
        <v>-0.21923076923076923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557</v>
      </c>
      <c r="D11" s="34" t="s">
        <v>558</v>
      </c>
      <c r="E11" s="34" t="s">
        <v>559</v>
      </c>
      <c r="F11" s="35">
        <v>40254</v>
      </c>
      <c r="G11" s="36" t="s">
        <v>44</v>
      </c>
      <c r="H11" s="36" t="s">
        <v>65</v>
      </c>
      <c r="I11" s="37" t="s">
        <v>65</v>
      </c>
      <c r="J11" s="37" t="s">
        <v>111</v>
      </c>
      <c r="K11" s="38" t="s">
        <v>560</v>
      </c>
      <c r="L11" s="39" t="s">
        <v>561</v>
      </c>
      <c r="M11" s="40">
        <v>56</v>
      </c>
      <c r="N11" s="31">
        <f>IF(M11="","",M11/$E$9)</f>
        <v>1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320</v>
      </c>
      <c r="R11" s="51" t="s">
        <v>111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562</v>
      </c>
      <c r="D12" s="34" t="s">
        <v>563</v>
      </c>
      <c r="E12" s="34" t="s">
        <v>236</v>
      </c>
      <c r="F12" s="35">
        <v>40382</v>
      </c>
      <c r="G12" s="36" t="s">
        <v>44</v>
      </c>
      <c r="H12" s="36" t="s">
        <v>65</v>
      </c>
      <c r="I12" s="37" t="s">
        <v>65</v>
      </c>
      <c r="J12" s="37" t="s">
        <v>111</v>
      </c>
      <c r="K12" s="38" t="s">
        <v>560</v>
      </c>
      <c r="L12" s="39" t="s">
        <v>564</v>
      </c>
      <c r="M12" s="40">
        <v>42</v>
      </c>
      <c r="N12" s="31">
        <f>IF(M12="","",M12/$E$9)</f>
        <v>0.75</v>
      </c>
      <c r="O12" s="31">
        <f>IF(M12="","",M12/$K$9)</f>
        <v>0.75</v>
      </c>
      <c r="P12" s="41" t="str">
        <f>IF(M12="","",IF($K$9=M12,$L$9,IF(M12&gt;=$H$9,"призер","участник")))</f>
        <v>призер</v>
      </c>
      <c r="Q12" s="37" t="s">
        <v>320</v>
      </c>
      <c r="R12" s="51" t="s">
        <v>111</v>
      </c>
    </row>
    <row r="13" spans="1:21" x14ac:dyDescent="0.25">
      <c r="A13" s="28">
        <v>3</v>
      </c>
      <c r="B13" s="51" t="s">
        <v>12</v>
      </c>
      <c r="C13" s="34" t="s">
        <v>565</v>
      </c>
      <c r="D13" s="34" t="s">
        <v>149</v>
      </c>
      <c r="E13" s="34" t="s">
        <v>566</v>
      </c>
      <c r="F13" s="35">
        <v>40445</v>
      </c>
      <c r="G13" s="36" t="s">
        <v>44</v>
      </c>
      <c r="H13" s="36" t="s">
        <v>65</v>
      </c>
      <c r="I13" s="37" t="s">
        <v>65</v>
      </c>
      <c r="J13" s="37" t="s">
        <v>111</v>
      </c>
      <c r="K13" s="38" t="s">
        <v>560</v>
      </c>
      <c r="L13" s="39" t="s">
        <v>567</v>
      </c>
      <c r="M13" s="40">
        <v>35</v>
      </c>
      <c r="N13" s="31">
        <f>IF(M13="","",M13/$E$9)</f>
        <v>0.625</v>
      </c>
      <c r="O13" s="31">
        <f>IF(M13="","",M13/$K$9)</f>
        <v>0.625</v>
      </c>
      <c r="P13" s="41" t="str">
        <f>IF(M13="","",IF($K$9=M13,$L$9,IF(M13&gt;=$H$9,"призер","участник")))</f>
        <v>призер</v>
      </c>
      <c r="Q13" s="37" t="s">
        <v>320</v>
      </c>
      <c r="R13" s="51" t="s">
        <v>111</v>
      </c>
    </row>
    <row r="14" spans="1:21" x14ac:dyDescent="0.25">
      <c r="A14" s="28">
        <v>12</v>
      </c>
      <c r="B14" s="51" t="s">
        <v>12</v>
      </c>
      <c r="C14" s="34" t="s">
        <v>507</v>
      </c>
      <c r="D14" s="34" t="s">
        <v>348</v>
      </c>
      <c r="E14" s="34" t="s">
        <v>592</v>
      </c>
      <c r="F14" s="35">
        <v>40469</v>
      </c>
      <c r="G14" s="36" t="s">
        <v>44</v>
      </c>
      <c r="H14" s="36" t="s">
        <v>65</v>
      </c>
      <c r="I14" s="37" t="s">
        <v>65</v>
      </c>
      <c r="J14" s="37" t="s">
        <v>111</v>
      </c>
      <c r="K14" s="38" t="s">
        <v>560</v>
      </c>
      <c r="L14" s="39" t="s">
        <v>593</v>
      </c>
      <c r="M14" s="114">
        <v>21</v>
      </c>
      <c r="N14" s="31">
        <f>IF(M14="","",M14/$E$9)</f>
        <v>0.375</v>
      </c>
      <c r="O14" s="31">
        <f>IF(M14="","",M14/$K$9)</f>
        <v>0.375</v>
      </c>
      <c r="P14" s="41" t="str">
        <f>IF(M14="","",IF($K$9=M14,$L$9,IF(M14&gt;=$H$9,"призер","участник")))</f>
        <v>участник</v>
      </c>
      <c r="Q14" s="37" t="s">
        <v>320</v>
      </c>
      <c r="R14" s="51" t="s">
        <v>111</v>
      </c>
    </row>
    <row r="15" spans="1:21" x14ac:dyDescent="0.25">
      <c r="A15" s="28">
        <v>4</v>
      </c>
      <c r="B15" s="51" t="s">
        <v>12</v>
      </c>
      <c r="C15" s="34" t="s">
        <v>568</v>
      </c>
      <c r="D15" s="34" t="s">
        <v>569</v>
      </c>
      <c r="E15" s="34" t="s">
        <v>570</v>
      </c>
      <c r="F15" s="35">
        <v>40195</v>
      </c>
      <c r="G15" s="36" t="s">
        <v>44</v>
      </c>
      <c r="H15" s="36" t="s">
        <v>65</v>
      </c>
      <c r="I15" s="37" t="s">
        <v>65</v>
      </c>
      <c r="J15" s="37" t="s">
        <v>111</v>
      </c>
      <c r="K15" s="38" t="s">
        <v>571</v>
      </c>
      <c r="L15" s="39" t="s">
        <v>572</v>
      </c>
      <c r="M15" s="40">
        <v>21</v>
      </c>
      <c r="N15" s="31">
        <f>IF(M15="","",M15/$E$9)</f>
        <v>0.375</v>
      </c>
      <c r="O15" s="31">
        <f>IF(M15="","",M15/$K$9)</f>
        <v>0.375</v>
      </c>
      <c r="P15" s="41" t="str">
        <f>IF(M15="","",IF($K$9=M15,$L$9,IF(M15&gt;=$H$9,"призер","участник")))</f>
        <v>участник</v>
      </c>
      <c r="Q15" s="37" t="s">
        <v>320</v>
      </c>
      <c r="R15" s="51" t="s">
        <v>111</v>
      </c>
    </row>
    <row r="16" spans="1:21" x14ac:dyDescent="0.25">
      <c r="A16" s="28">
        <v>5</v>
      </c>
      <c r="B16" s="51" t="s">
        <v>12</v>
      </c>
      <c r="C16" s="34" t="s">
        <v>517</v>
      </c>
      <c r="D16" s="34" t="s">
        <v>184</v>
      </c>
      <c r="E16" s="34" t="s">
        <v>369</v>
      </c>
      <c r="F16" s="35">
        <v>40336</v>
      </c>
      <c r="G16" s="36" t="s">
        <v>44</v>
      </c>
      <c r="H16" s="36" t="s">
        <v>65</v>
      </c>
      <c r="I16" s="37" t="s">
        <v>65</v>
      </c>
      <c r="J16" s="37" t="s">
        <v>111</v>
      </c>
      <c r="K16" s="38" t="s">
        <v>560</v>
      </c>
      <c r="L16" s="39" t="s">
        <v>573</v>
      </c>
      <c r="M16" s="40">
        <v>21</v>
      </c>
      <c r="N16" s="31">
        <f>IF(M16="","",M16/$E$9)</f>
        <v>0.375</v>
      </c>
      <c r="O16" s="31">
        <f>IF(M16="","",M16/$K$9)</f>
        <v>0.375</v>
      </c>
      <c r="P16" s="41" t="str">
        <f>IF(M16="","",IF($K$9=M16,$L$9,IF(M16&gt;=$H$9,"призер","участник")))</f>
        <v>участник</v>
      </c>
      <c r="Q16" s="37" t="s">
        <v>320</v>
      </c>
      <c r="R16" s="51" t="s">
        <v>111</v>
      </c>
    </row>
    <row r="17" spans="1:18" x14ac:dyDescent="0.25">
      <c r="A17" s="28">
        <v>6</v>
      </c>
      <c r="B17" s="51" t="s">
        <v>12</v>
      </c>
      <c r="C17" s="34" t="s">
        <v>574</v>
      </c>
      <c r="D17" s="34" t="s">
        <v>575</v>
      </c>
      <c r="E17" s="34" t="s">
        <v>576</v>
      </c>
      <c r="F17" s="44">
        <v>40124</v>
      </c>
      <c r="G17" s="36" t="s">
        <v>44</v>
      </c>
      <c r="H17" s="36" t="s">
        <v>65</v>
      </c>
      <c r="I17" s="37" t="s">
        <v>65</v>
      </c>
      <c r="J17" s="37" t="s">
        <v>111</v>
      </c>
      <c r="K17" s="46" t="s">
        <v>571</v>
      </c>
      <c r="L17" s="39" t="s">
        <v>577</v>
      </c>
      <c r="M17" s="40">
        <v>21</v>
      </c>
      <c r="N17" s="31">
        <f>IF(M17="","",M17/$E$9)</f>
        <v>0.375</v>
      </c>
      <c r="O17" s="31">
        <f>IF(M17="","",M17/$K$9)</f>
        <v>0.375</v>
      </c>
      <c r="P17" s="41" t="str">
        <f>IF(M17="","",IF($K$9=M17,$L$9,IF(M17&gt;=$H$9,"призер","участник")))</f>
        <v>участник</v>
      </c>
      <c r="Q17" s="37" t="s">
        <v>320</v>
      </c>
      <c r="R17" s="51" t="s">
        <v>111</v>
      </c>
    </row>
    <row r="18" spans="1:18" x14ac:dyDescent="0.25">
      <c r="A18" s="28">
        <v>10</v>
      </c>
      <c r="B18" s="51" t="s">
        <v>12</v>
      </c>
      <c r="C18" s="34" t="s">
        <v>587</v>
      </c>
      <c r="D18" s="34" t="s">
        <v>588</v>
      </c>
      <c r="E18" s="34" t="s">
        <v>162</v>
      </c>
      <c r="F18" s="35">
        <v>40327</v>
      </c>
      <c r="G18" s="36" t="s">
        <v>44</v>
      </c>
      <c r="H18" s="36" t="s">
        <v>65</v>
      </c>
      <c r="I18" s="37" t="s">
        <v>65</v>
      </c>
      <c r="J18" s="37" t="s">
        <v>111</v>
      </c>
      <c r="K18" s="38" t="s">
        <v>560</v>
      </c>
      <c r="L18" s="39" t="s">
        <v>589</v>
      </c>
      <c r="M18" s="114">
        <v>21</v>
      </c>
      <c r="N18" s="31">
        <f>IF(M18="","",M18/$E$9)</f>
        <v>0.375</v>
      </c>
      <c r="O18" s="31">
        <f>IF(M18="","",M18/$K$9)</f>
        <v>0.375</v>
      </c>
      <c r="P18" s="41" t="str">
        <f>IF(M18="","",IF($K$9=M18,$L$9,IF(M18&gt;=$H$9,"призер","участник")))</f>
        <v>участник</v>
      </c>
      <c r="Q18" s="37" t="s">
        <v>320</v>
      </c>
      <c r="R18" s="51" t="s">
        <v>111</v>
      </c>
    </row>
    <row r="19" spans="1:18" x14ac:dyDescent="0.25">
      <c r="A19" s="28">
        <v>7</v>
      </c>
      <c r="B19" s="51" t="s">
        <v>12</v>
      </c>
      <c r="C19" s="34" t="s">
        <v>429</v>
      </c>
      <c r="D19" s="34" t="s">
        <v>578</v>
      </c>
      <c r="E19" s="34" t="s">
        <v>267</v>
      </c>
      <c r="F19" s="35">
        <v>40231</v>
      </c>
      <c r="G19" s="36" t="s">
        <v>44</v>
      </c>
      <c r="H19" s="36" t="s">
        <v>65</v>
      </c>
      <c r="I19" s="37" t="s">
        <v>65</v>
      </c>
      <c r="J19" s="37" t="s">
        <v>111</v>
      </c>
      <c r="K19" s="38" t="s">
        <v>560</v>
      </c>
      <c r="L19" s="39" t="s">
        <v>579</v>
      </c>
      <c r="M19" s="40">
        <v>14</v>
      </c>
      <c r="N19" s="31">
        <f>IF(M19="","",M19/$E$9)</f>
        <v>0.25</v>
      </c>
      <c r="O19" s="31">
        <f>IF(M19="","",M19/$K$9)</f>
        <v>0.25</v>
      </c>
      <c r="P19" s="41" t="str">
        <f>IF(M19="","",IF($K$9=M19,$L$9,IF(M19&gt;=$H$9,"призер","участник")))</f>
        <v>участник</v>
      </c>
      <c r="Q19" s="37" t="s">
        <v>320</v>
      </c>
      <c r="R19" s="51" t="s">
        <v>111</v>
      </c>
    </row>
    <row r="20" spans="1:18" x14ac:dyDescent="0.25">
      <c r="A20" s="28">
        <v>11</v>
      </c>
      <c r="B20" s="51" t="s">
        <v>12</v>
      </c>
      <c r="C20" s="34" t="s">
        <v>590</v>
      </c>
      <c r="D20" s="34" t="s">
        <v>157</v>
      </c>
      <c r="E20" s="34" t="s">
        <v>349</v>
      </c>
      <c r="F20" s="35">
        <v>40537</v>
      </c>
      <c r="G20" s="36" t="s">
        <v>44</v>
      </c>
      <c r="H20" s="36" t="s">
        <v>65</v>
      </c>
      <c r="I20" s="37" t="s">
        <v>65</v>
      </c>
      <c r="J20" s="37" t="s">
        <v>111</v>
      </c>
      <c r="K20" s="38" t="s">
        <v>571</v>
      </c>
      <c r="L20" s="39" t="s">
        <v>591</v>
      </c>
      <c r="M20" s="114">
        <v>14</v>
      </c>
      <c r="N20" s="31">
        <f>IF(M20="","",M20/$E$9)</f>
        <v>0.25</v>
      </c>
      <c r="O20" s="31">
        <f>IF(M20="","",M20/$K$9)</f>
        <v>0.25</v>
      </c>
      <c r="P20" s="41" t="str">
        <f>IF(M20="","",IF($K$9=M20,$L$9,IF(M20&gt;=$H$9,"призер","участник")))</f>
        <v>участник</v>
      </c>
      <c r="Q20" s="37" t="s">
        <v>320</v>
      </c>
      <c r="R20" s="51" t="s">
        <v>111</v>
      </c>
    </row>
    <row r="21" spans="1:18" x14ac:dyDescent="0.25">
      <c r="A21" s="28">
        <v>9</v>
      </c>
      <c r="B21" s="51" t="s">
        <v>12</v>
      </c>
      <c r="C21" s="34" t="s">
        <v>584</v>
      </c>
      <c r="D21" s="34" t="s">
        <v>585</v>
      </c>
      <c r="E21" s="34" t="s">
        <v>449</v>
      </c>
      <c r="F21" s="35">
        <v>40468</v>
      </c>
      <c r="G21" s="36" t="s">
        <v>44</v>
      </c>
      <c r="H21" s="36" t="s">
        <v>65</v>
      </c>
      <c r="I21" s="37" t="s">
        <v>65</v>
      </c>
      <c r="J21" s="37" t="s">
        <v>111</v>
      </c>
      <c r="K21" s="38" t="s">
        <v>560</v>
      </c>
      <c r="L21" s="39" t="s">
        <v>586</v>
      </c>
      <c r="M21" s="40">
        <v>7</v>
      </c>
      <c r="N21" s="31">
        <f>IF(M21="","",M21/$E$9)</f>
        <v>0.125</v>
      </c>
      <c r="O21" s="31">
        <f>IF(M21="","",M21/$K$9)</f>
        <v>0.125</v>
      </c>
      <c r="P21" s="41" t="str">
        <f>IF(M21="","",IF($K$9=M21,$L$9,IF(M21&gt;=$H$9,"призер","участник")))</f>
        <v>участник</v>
      </c>
      <c r="Q21" s="37" t="s">
        <v>320</v>
      </c>
      <c r="R21" s="51" t="s">
        <v>111</v>
      </c>
    </row>
    <row r="22" spans="1:18" x14ac:dyDescent="0.25">
      <c r="A22" s="28">
        <v>8</v>
      </c>
      <c r="B22" s="51" t="s">
        <v>12</v>
      </c>
      <c r="C22" s="34" t="s">
        <v>580</v>
      </c>
      <c r="D22" s="34" t="s">
        <v>581</v>
      </c>
      <c r="E22" s="34" t="s">
        <v>582</v>
      </c>
      <c r="F22" s="35">
        <v>40201</v>
      </c>
      <c r="G22" s="36" t="s">
        <v>44</v>
      </c>
      <c r="H22" s="36" t="s">
        <v>65</v>
      </c>
      <c r="I22" s="37" t="s">
        <v>65</v>
      </c>
      <c r="J22" s="37" t="s">
        <v>111</v>
      </c>
      <c r="K22" s="38" t="s">
        <v>571</v>
      </c>
      <c r="L22" s="39" t="s">
        <v>583</v>
      </c>
      <c r="M22" s="40">
        <v>7</v>
      </c>
      <c r="N22" s="31">
        <f>IF(M22="","",M22/$E$9)</f>
        <v>0.125</v>
      </c>
      <c r="O22" s="31">
        <f>IF(M22="","",M22/$K$9)</f>
        <v>0.125</v>
      </c>
      <c r="P22" s="41" t="str">
        <f>IF(M22="","",IF($K$9=M22,$L$9,IF(M22&gt;=$H$9,"призер","участник")))</f>
        <v>участник</v>
      </c>
      <c r="Q22" s="37" t="s">
        <v>320</v>
      </c>
      <c r="R22" s="51" t="s">
        <v>111</v>
      </c>
    </row>
    <row r="23" spans="1:18" x14ac:dyDescent="0.25">
      <c r="A23" s="28">
        <v>13</v>
      </c>
      <c r="B23" s="51" t="s">
        <v>12</v>
      </c>
      <c r="C23" s="34" t="s">
        <v>594</v>
      </c>
      <c r="D23" s="34" t="s">
        <v>595</v>
      </c>
      <c r="E23" s="34" t="s">
        <v>596</v>
      </c>
      <c r="F23" s="35">
        <v>39972</v>
      </c>
      <c r="G23" s="36" t="s">
        <v>44</v>
      </c>
      <c r="H23" s="36" t="s">
        <v>65</v>
      </c>
      <c r="I23" s="37" t="s">
        <v>65</v>
      </c>
      <c r="J23" s="37" t="s">
        <v>111</v>
      </c>
      <c r="K23" s="38" t="s">
        <v>560</v>
      </c>
      <c r="L23" s="39" t="s">
        <v>597</v>
      </c>
      <c r="M23" s="114">
        <v>0</v>
      </c>
      <c r="N23" s="31">
        <f>IF(M23="","",M23/$E$9)</f>
        <v>0</v>
      </c>
      <c r="O23" s="31">
        <f>IF(M23="","",M23/$K$9)</f>
        <v>0</v>
      </c>
      <c r="P23" s="41" t="str">
        <f>IF(M23="","",IF($K$9=M23,$L$9,IF(M23&gt;=$H$9,"призер","участник")))</f>
        <v>участник</v>
      </c>
      <c r="Q23" s="37" t="s">
        <v>320</v>
      </c>
      <c r="R23" s="51" t="s">
        <v>111</v>
      </c>
    </row>
    <row r="26" spans="1:18" x14ac:dyDescent="0.25">
      <c r="E26" s="10" t="s">
        <v>757</v>
      </c>
      <c r="I26" s="10" t="s">
        <v>758</v>
      </c>
    </row>
    <row r="28" spans="1:18" x14ac:dyDescent="0.25">
      <c r="E28" s="10" t="s">
        <v>759</v>
      </c>
    </row>
  </sheetData>
  <protectedRanges>
    <protectedRange sqref="N11:N23" name="Диапазон1_3_1"/>
    <protectedRange sqref="O11:O23" name="Диапазон1_1_1_1"/>
    <protectedRange sqref="P11:P23" name="Диапазон1_2_1_1_1"/>
  </protectedRanges>
  <autoFilter ref="A10:R10">
    <sortState ref="A11:R23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5" priority="3" stopIfTrue="1">
      <formula>ISBLANK(C4)</formula>
    </cfRule>
  </conditionalFormatting>
  <conditionalFormatting sqref="C8">
    <cfRule type="expression" dxfId="4" priority="2" stopIfTrue="1">
      <formula>ISBLANK(C8)</formula>
    </cfRule>
  </conditionalFormatting>
  <conditionalFormatting sqref="E9">
    <cfRule type="expression" dxfId="3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tabSelected="1" topLeftCell="A7" zoomScaleNormal="100" workbookViewId="0">
      <selection activeCell="M11" sqref="M11:M23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1" ht="32.25" customHeight="1" x14ac:dyDescent="0.25">
      <c r="B2" s="11"/>
      <c r="C2" s="117" t="s">
        <v>598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2" t="s">
        <v>31</v>
      </c>
      <c r="R2" s="13">
        <f>COUNTA(M11:M23)</f>
        <v>13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599</v>
      </c>
      <c r="E4" s="16" t="s">
        <v>21</v>
      </c>
      <c r="F4" s="17"/>
      <c r="Q4" s="18" t="s">
        <v>32</v>
      </c>
      <c r="R4" s="19">
        <f>COUNTIF(P11:P23,"победитель")</f>
        <v>1</v>
      </c>
    </row>
    <row r="5" spans="1:21" x14ac:dyDescent="0.25">
      <c r="A5" s="49" t="s">
        <v>36</v>
      </c>
      <c r="B5" s="15"/>
      <c r="C5" s="49" t="s">
        <v>12</v>
      </c>
      <c r="E5" s="16" t="s">
        <v>22</v>
      </c>
      <c r="F5" s="17"/>
      <c r="Q5" s="18" t="s">
        <v>33</v>
      </c>
      <c r="R5" s="13">
        <f>COUNTIF(P11:P23,"призер")</f>
        <v>2</v>
      </c>
    </row>
    <row r="6" spans="1:21" x14ac:dyDescent="0.25">
      <c r="A6" s="49" t="s">
        <v>1</v>
      </c>
      <c r="B6" s="15"/>
      <c r="C6" s="49" t="s">
        <v>40</v>
      </c>
      <c r="E6" s="17"/>
      <c r="F6" s="17"/>
      <c r="Q6" s="18" t="s">
        <v>34</v>
      </c>
      <c r="R6" s="13">
        <f>COUNTIF(P11:P23,"участник")</f>
        <v>10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24</v>
      </c>
      <c r="R7" s="21">
        <v>0.45</v>
      </c>
    </row>
    <row r="8" spans="1:21" x14ac:dyDescent="0.25">
      <c r="A8" s="49" t="s">
        <v>7</v>
      </c>
      <c r="B8" s="15"/>
      <c r="C8" s="50">
        <v>45947</v>
      </c>
      <c r="F8" s="17"/>
      <c r="Q8" s="22" t="s">
        <v>30</v>
      </c>
      <c r="R8" s="21">
        <f>(R4+R5)/R2</f>
        <v>0.23076923076923078</v>
      </c>
    </row>
    <row r="9" spans="1:21" x14ac:dyDescent="0.25">
      <c r="C9" s="118" t="s">
        <v>23</v>
      </c>
      <c r="D9" s="118"/>
      <c r="E9" s="14">
        <v>56</v>
      </c>
      <c r="G9" s="18" t="s">
        <v>41</v>
      </c>
      <c r="H9" s="56">
        <f>E9/2</f>
        <v>28</v>
      </c>
      <c r="J9" s="23" t="s">
        <v>13</v>
      </c>
      <c r="K9" s="24">
        <f>MAX(M11:M23)</f>
        <v>38</v>
      </c>
      <c r="L9" s="25" t="str">
        <f>IF(K9*100/E9&gt;=50,"победитель","участник")</f>
        <v>победитель</v>
      </c>
      <c r="P9" s="26">
        <f>R8-45%</f>
        <v>-0.21923076923076923</v>
      </c>
      <c r="Q9" s="18" t="s">
        <v>25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39</v>
      </c>
      <c r="I10" s="9" t="s">
        <v>38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37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600</v>
      </c>
      <c r="D11" s="34" t="s">
        <v>60</v>
      </c>
      <c r="E11" s="34" t="s">
        <v>601</v>
      </c>
      <c r="F11" s="35">
        <v>40080</v>
      </c>
      <c r="G11" s="36" t="s">
        <v>44</v>
      </c>
      <c r="H11" s="36" t="s">
        <v>65</v>
      </c>
      <c r="I11" s="36" t="s">
        <v>65</v>
      </c>
      <c r="J11" s="37" t="s">
        <v>111</v>
      </c>
      <c r="K11" s="38">
        <v>10</v>
      </c>
      <c r="L11" s="39" t="s">
        <v>602</v>
      </c>
      <c r="M11" s="40">
        <v>38</v>
      </c>
      <c r="N11" s="31">
        <f>IF(M11="","",M11/$E$9)</f>
        <v>0.6785714285714286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320</v>
      </c>
      <c r="R11" s="37" t="s">
        <v>111</v>
      </c>
    </row>
    <row r="12" spans="1:21" s="32" customFormat="1" ht="12.95" customHeight="1" x14ac:dyDescent="0.2">
      <c r="A12" s="28">
        <v>2</v>
      </c>
      <c r="B12" s="51" t="s">
        <v>12</v>
      </c>
      <c r="C12" s="110" t="s">
        <v>603</v>
      </c>
      <c r="D12" s="34" t="s">
        <v>604</v>
      </c>
      <c r="E12" s="34" t="s">
        <v>605</v>
      </c>
      <c r="F12" s="35">
        <v>39931</v>
      </c>
      <c r="G12" s="36" t="s">
        <v>44</v>
      </c>
      <c r="H12" s="36" t="s">
        <v>65</v>
      </c>
      <c r="I12" s="36" t="s">
        <v>65</v>
      </c>
      <c r="J12" s="37" t="s">
        <v>111</v>
      </c>
      <c r="K12" s="38">
        <v>10</v>
      </c>
      <c r="L12" s="39" t="s">
        <v>606</v>
      </c>
      <c r="M12" s="40">
        <v>34</v>
      </c>
      <c r="N12" s="31">
        <f>IF(M12="","",M12/$E$9)</f>
        <v>0.6071428571428571</v>
      </c>
      <c r="O12" s="31">
        <f>IF(M12="","",M12/$K$9)</f>
        <v>0.89473684210526316</v>
      </c>
      <c r="P12" s="41" t="str">
        <f>IF(M12="","",IF($K$9=M12,$L$9,IF(M12&gt;=$H$9,"призер","участник")))</f>
        <v>призер</v>
      </c>
      <c r="Q12" s="37" t="s">
        <v>320</v>
      </c>
      <c r="R12" s="37" t="s">
        <v>111</v>
      </c>
    </row>
    <row r="13" spans="1:21" x14ac:dyDescent="0.25">
      <c r="A13" s="28">
        <v>3</v>
      </c>
      <c r="B13" s="51" t="s">
        <v>12</v>
      </c>
      <c r="C13" s="34" t="s">
        <v>607</v>
      </c>
      <c r="D13" s="34" t="s">
        <v>415</v>
      </c>
      <c r="E13" s="34" t="s">
        <v>608</v>
      </c>
      <c r="F13" s="35">
        <v>40062</v>
      </c>
      <c r="G13" s="36" t="s">
        <v>44</v>
      </c>
      <c r="H13" s="36" t="s">
        <v>65</v>
      </c>
      <c r="I13" s="36" t="s">
        <v>65</v>
      </c>
      <c r="J13" s="37" t="s">
        <v>111</v>
      </c>
      <c r="K13" s="38">
        <v>10</v>
      </c>
      <c r="L13" s="39" t="s">
        <v>609</v>
      </c>
      <c r="M13" s="40">
        <v>31</v>
      </c>
      <c r="N13" s="31">
        <f>IF(M13="","",M13/$E$9)</f>
        <v>0.5535714285714286</v>
      </c>
      <c r="O13" s="31">
        <f>IF(M13="","",M13/$K$9)</f>
        <v>0.81578947368421051</v>
      </c>
      <c r="P13" s="41" t="str">
        <f>IF(M13="","",IF($K$9=M13,$L$9,IF(M13&gt;=$H$9,"призер","участник")))</f>
        <v>призер</v>
      </c>
      <c r="Q13" s="37" t="s">
        <v>320</v>
      </c>
      <c r="R13" s="37" t="s">
        <v>111</v>
      </c>
    </row>
    <row r="14" spans="1:21" x14ac:dyDescent="0.25">
      <c r="A14" s="28">
        <v>4</v>
      </c>
      <c r="B14" s="51" t="s">
        <v>12</v>
      </c>
      <c r="C14" s="34" t="s">
        <v>610</v>
      </c>
      <c r="D14" s="34" t="s">
        <v>611</v>
      </c>
      <c r="E14" s="34" t="s">
        <v>182</v>
      </c>
      <c r="F14" s="35">
        <v>39949</v>
      </c>
      <c r="G14" s="36" t="s">
        <v>44</v>
      </c>
      <c r="H14" s="36" t="s">
        <v>65</v>
      </c>
      <c r="I14" s="36" t="s">
        <v>65</v>
      </c>
      <c r="J14" s="37" t="s">
        <v>111</v>
      </c>
      <c r="K14" s="38">
        <v>10</v>
      </c>
      <c r="L14" s="39" t="s">
        <v>612</v>
      </c>
      <c r="M14" s="40">
        <v>21</v>
      </c>
      <c r="N14" s="31">
        <f>IF(M14="","",M14/$E$9)</f>
        <v>0.375</v>
      </c>
      <c r="O14" s="31">
        <f>IF(M14="","",M14/$K$9)</f>
        <v>0.55263157894736847</v>
      </c>
      <c r="P14" s="41" t="str">
        <f>IF(M14="","",IF($K$9=M14,$L$9,IF(M14&gt;=$H$9,"призер","участник")))</f>
        <v>участник</v>
      </c>
      <c r="Q14" s="37" t="s">
        <v>320</v>
      </c>
      <c r="R14" s="37" t="s">
        <v>111</v>
      </c>
    </row>
    <row r="15" spans="1:21" x14ac:dyDescent="0.25">
      <c r="A15" s="28">
        <v>5</v>
      </c>
      <c r="B15" s="51" t="s">
        <v>12</v>
      </c>
      <c r="C15" s="34" t="s">
        <v>613</v>
      </c>
      <c r="D15" s="34" t="s">
        <v>231</v>
      </c>
      <c r="E15" s="34" t="s">
        <v>102</v>
      </c>
      <c r="F15" s="35">
        <v>39907</v>
      </c>
      <c r="G15" s="36" t="s">
        <v>44</v>
      </c>
      <c r="H15" s="36" t="s">
        <v>65</v>
      </c>
      <c r="I15" s="36" t="s">
        <v>65</v>
      </c>
      <c r="J15" s="37" t="s">
        <v>111</v>
      </c>
      <c r="K15" s="38">
        <v>10</v>
      </c>
      <c r="L15" s="39" t="s">
        <v>614</v>
      </c>
      <c r="M15" s="40">
        <v>21</v>
      </c>
      <c r="N15" s="31">
        <f>IF(M15="","",M15/$E$9)</f>
        <v>0.375</v>
      </c>
      <c r="O15" s="31">
        <f>IF(M15="","",M15/$K$9)</f>
        <v>0.55263157894736847</v>
      </c>
      <c r="P15" s="41" t="str">
        <f>IF(M15="","",IF($K$9=M15,$L$9,IF(M15&gt;=$H$9,"призер","участник")))</f>
        <v>участник</v>
      </c>
      <c r="Q15" s="37" t="s">
        <v>320</v>
      </c>
      <c r="R15" s="37" t="s">
        <v>111</v>
      </c>
    </row>
    <row r="16" spans="1:21" x14ac:dyDescent="0.25">
      <c r="A16" s="28">
        <v>6</v>
      </c>
      <c r="B16" s="51" t="s">
        <v>12</v>
      </c>
      <c r="C16" s="34" t="s">
        <v>615</v>
      </c>
      <c r="D16" s="34" t="s">
        <v>616</v>
      </c>
      <c r="E16" s="34" t="s">
        <v>353</v>
      </c>
      <c r="F16" s="35">
        <v>40158</v>
      </c>
      <c r="G16" s="36" t="s">
        <v>44</v>
      </c>
      <c r="H16" s="36" t="s">
        <v>65</v>
      </c>
      <c r="I16" s="36" t="s">
        <v>65</v>
      </c>
      <c r="J16" s="37" t="s">
        <v>111</v>
      </c>
      <c r="K16" s="38">
        <v>10</v>
      </c>
      <c r="L16" s="39" t="s">
        <v>617</v>
      </c>
      <c r="M16" s="40">
        <v>17</v>
      </c>
      <c r="N16" s="31">
        <f>IF(M16="","",M16/$E$9)</f>
        <v>0.30357142857142855</v>
      </c>
      <c r="O16" s="31">
        <f>IF(M16="","",M16/$K$9)</f>
        <v>0.44736842105263158</v>
      </c>
      <c r="P16" s="41" t="str">
        <f>IF(M16="","",IF($K$9=M16,$L$9,IF(M16&gt;=$H$9,"призер","участник")))</f>
        <v>участник</v>
      </c>
      <c r="Q16" s="37" t="s">
        <v>320</v>
      </c>
      <c r="R16" s="37" t="s">
        <v>111</v>
      </c>
    </row>
    <row r="17" spans="1:18" x14ac:dyDescent="0.25">
      <c r="A17" s="28">
        <v>8</v>
      </c>
      <c r="B17" s="51" t="s">
        <v>12</v>
      </c>
      <c r="C17" s="34" t="s">
        <v>622</v>
      </c>
      <c r="D17" s="34" t="s">
        <v>623</v>
      </c>
      <c r="E17" s="34" t="s">
        <v>624</v>
      </c>
      <c r="F17" s="35">
        <v>39987</v>
      </c>
      <c r="G17" s="36" t="s">
        <v>44</v>
      </c>
      <c r="H17" s="36" t="s">
        <v>65</v>
      </c>
      <c r="I17" s="36" t="s">
        <v>65</v>
      </c>
      <c r="J17" s="37" t="s">
        <v>111</v>
      </c>
      <c r="K17" s="38">
        <v>10</v>
      </c>
      <c r="L17" s="39" t="s">
        <v>625</v>
      </c>
      <c r="M17" s="40">
        <v>14</v>
      </c>
      <c r="N17" s="31">
        <f>IF(M17="","",M17/$E$9)</f>
        <v>0.25</v>
      </c>
      <c r="O17" s="31">
        <f>IF(M17="","",M17/$K$9)</f>
        <v>0.36842105263157893</v>
      </c>
      <c r="P17" s="41" t="str">
        <f>IF(M17="","",IF($K$9=M17,$L$9,IF(M17&gt;=$H$9,"призер","участник")))</f>
        <v>участник</v>
      </c>
      <c r="Q17" s="37" t="s">
        <v>320</v>
      </c>
      <c r="R17" s="37" t="s">
        <v>111</v>
      </c>
    </row>
    <row r="18" spans="1:18" x14ac:dyDescent="0.25">
      <c r="A18" s="28">
        <v>7</v>
      </c>
      <c r="B18" s="51" t="s">
        <v>12</v>
      </c>
      <c r="C18" s="34" t="s">
        <v>618</v>
      </c>
      <c r="D18" s="34" t="s">
        <v>619</v>
      </c>
      <c r="E18" s="34" t="s">
        <v>620</v>
      </c>
      <c r="F18" s="35">
        <v>39875</v>
      </c>
      <c r="G18" s="36" t="s">
        <v>44</v>
      </c>
      <c r="H18" s="36" t="s">
        <v>65</v>
      </c>
      <c r="I18" s="36" t="s">
        <v>65</v>
      </c>
      <c r="J18" s="37" t="s">
        <v>111</v>
      </c>
      <c r="K18" s="38">
        <v>10</v>
      </c>
      <c r="L18" s="39" t="s">
        <v>621</v>
      </c>
      <c r="M18" s="40">
        <v>14</v>
      </c>
      <c r="N18" s="31">
        <f>IF(M18="","",M18/$E$9)</f>
        <v>0.25</v>
      </c>
      <c r="O18" s="31">
        <f>IF(M18="","",M18/$K$9)</f>
        <v>0.36842105263157893</v>
      </c>
      <c r="P18" s="41" t="str">
        <f>IF(M18="","",IF($K$9=M18,$L$9,IF(M18&gt;=$H$9,"призер","участник")))</f>
        <v>участник</v>
      </c>
      <c r="Q18" s="37" t="s">
        <v>320</v>
      </c>
      <c r="R18" s="37" t="s">
        <v>111</v>
      </c>
    </row>
    <row r="19" spans="1:18" x14ac:dyDescent="0.25">
      <c r="A19" s="28">
        <v>9</v>
      </c>
      <c r="B19" s="51" t="s">
        <v>12</v>
      </c>
      <c r="C19" s="34" t="s">
        <v>47</v>
      </c>
      <c r="D19" s="34" t="s">
        <v>287</v>
      </c>
      <c r="E19" s="34" t="s">
        <v>121</v>
      </c>
      <c r="F19" s="35">
        <v>39955</v>
      </c>
      <c r="G19" s="36" t="s">
        <v>44</v>
      </c>
      <c r="H19" s="36" t="s">
        <v>65</v>
      </c>
      <c r="I19" s="36" t="s">
        <v>65</v>
      </c>
      <c r="J19" s="37" t="s">
        <v>111</v>
      </c>
      <c r="K19" s="38">
        <v>10</v>
      </c>
      <c r="L19" s="39" t="s">
        <v>626</v>
      </c>
      <c r="M19" s="40">
        <v>11</v>
      </c>
      <c r="N19" s="31">
        <f>IF(M19="","",M19/$E$9)</f>
        <v>0.19642857142857142</v>
      </c>
      <c r="O19" s="31">
        <f>IF(M19="","",M19/$K$9)</f>
        <v>0.28947368421052633</v>
      </c>
      <c r="P19" s="41" t="str">
        <f>IF(M19="","",IF($K$9=M19,$L$9,IF(M19&gt;=$H$9,"призер","участник")))</f>
        <v>участник</v>
      </c>
      <c r="Q19" s="37" t="s">
        <v>320</v>
      </c>
      <c r="R19" s="37" t="s">
        <v>111</v>
      </c>
    </row>
    <row r="20" spans="1:18" x14ac:dyDescent="0.25">
      <c r="A20" s="28">
        <v>10</v>
      </c>
      <c r="B20" s="51" t="s">
        <v>12</v>
      </c>
      <c r="C20" s="34" t="s">
        <v>627</v>
      </c>
      <c r="D20" s="34" t="s">
        <v>46</v>
      </c>
      <c r="E20" s="34" t="s">
        <v>628</v>
      </c>
      <c r="F20" s="35">
        <v>39830</v>
      </c>
      <c r="G20" s="36" t="s">
        <v>44</v>
      </c>
      <c r="H20" s="36" t="s">
        <v>65</v>
      </c>
      <c r="I20" s="36" t="s">
        <v>65</v>
      </c>
      <c r="J20" s="37" t="s">
        <v>111</v>
      </c>
      <c r="K20" s="38">
        <v>10</v>
      </c>
      <c r="L20" s="39" t="s">
        <v>629</v>
      </c>
      <c r="M20" s="40">
        <v>7</v>
      </c>
      <c r="N20" s="31">
        <f>IF(M20="","",M20/$E$9)</f>
        <v>0.125</v>
      </c>
      <c r="O20" s="31">
        <f>IF(M20="","",M20/$K$9)</f>
        <v>0.18421052631578946</v>
      </c>
      <c r="P20" s="41" t="str">
        <f>IF(M20="","",IF($K$9=M20,$L$9,IF(M20&gt;=$H$9,"призер","участник")))</f>
        <v>участник</v>
      </c>
      <c r="Q20" s="37" t="s">
        <v>320</v>
      </c>
      <c r="R20" s="37" t="s">
        <v>111</v>
      </c>
    </row>
    <row r="21" spans="1:18" x14ac:dyDescent="0.25">
      <c r="A21" s="28">
        <v>12</v>
      </c>
      <c r="B21" s="51" t="s">
        <v>12</v>
      </c>
      <c r="C21" s="34" t="s">
        <v>633</v>
      </c>
      <c r="D21" s="34" t="s">
        <v>634</v>
      </c>
      <c r="E21" s="34" t="s">
        <v>369</v>
      </c>
      <c r="F21" s="35">
        <v>39773</v>
      </c>
      <c r="G21" s="36" t="s">
        <v>44</v>
      </c>
      <c r="H21" s="36" t="s">
        <v>65</v>
      </c>
      <c r="I21" s="36" t="s">
        <v>65</v>
      </c>
      <c r="J21" s="37" t="s">
        <v>111</v>
      </c>
      <c r="K21" s="38">
        <v>10</v>
      </c>
      <c r="L21" s="39" t="s">
        <v>635</v>
      </c>
      <c r="M21" s="40">
        <v>0</v>
      </c>
      <c r="N21" s="31">
        <f>IF(M21="","",M21/$E$9)</f>
        <v>0</v>
      </c>
      <c r="O21" s="31">
        <f>IF(M21="","",M21/$K$9)</f>
        <v>0</v>
      </c>
      <c r="P21" s="41" t="str">
        <f>IF(M21="","",IF($K$9=M21,$L$9,IF(M21&gt;=$H$9,"призер","участник")))</f>
        <v>участник</v>
      </c>
      <c r="Q21" s="37" t="s">
        <v>320</v>
      </c>
      <c r="R21" s="37" t="s">
        <v>111</v>
      </c>
    </row>
    <row r="22" spans="1:18" x14ac:dyDescent="0.25">
      <c r="A22" s="28">
        <v>13</v>
      </c>
      <c r="B22" s="51" t="s">
        <v>12</v>
      </c>
      <c r="C22" s="34" t="s">
        <v>636</v>
      </c>
      <c r="D22" s="34" t="s">
        <v>329</v>
      </c>
      <c r="E22" s="34" t="s">
        <v>330</v>
      </c>
      <c r="F22" s="35">
        <v>39774</v>
      </c>
      <c r="G22" s="36" t="s">
        <v>44</v>
      </c>
      <c r="H22" s="36" t="s">
        <v>65</v>
      </c>
      <c r="I22" s="36" t="s">
        <v>65</v>
      </c>
      <c r="J22" s="37" t="s">
        <v>111</v>
      </c>
      <c r="K22" s="38">
        <v>10</v>
      </c>
      <c r="L22" s="39" t="s">
        <v>637</v>
      </c>
      <c r="M22" s="40">
        <v>0</v>
      </c>
      <c r="N22" s="31">
        <f>IF(M22="","",M22/$E$9)</f>
        <v>0</v>
      </c>
      <c r="O22" s="31">
        <f>IF(M22="","",M22/$K$9)</f>
        <v>0</v>
      </c>
      <c r="P22" s="41" t="str">
        <f>IF(M22="","",IF($K$9=M22,$L$9,IF(M22&gt;=$H$9,"призер","участник")))</f>
        <v>участник</v>
      </c>
      <c r="Q22" s="37" t="s">
        <v>320</v>
      </c>
      <c r="R22" s="37" t="s">
        <v>111</v>
      </c>
    </row>
    <row r="23" spans="1:18" x14ac:dyDescent="0.25">
      <c r="A23" s="28">
        <v>11</v>
      </c>
      <c r="B23" s="51" t="s">
        <v>12</v>
      </c>
      <c r="C23" s="34" t="s">
        <v>630</v>
      </c>
      <c r="D23" s="34" t="s">
        <v>184</v>
      </c>
      <c r="E23" s="34" t="s">
        <v>631</v>
      </c>
      <c r="F23" s="35">
        <v>39987</v>
      </c>
      <c r="G23" s="36" t="s">
        <v>44</v>
      </c>
      <c r="H23" s="36" t="s">
        <v>65</v>
      </c>
      <c r="I23" s="36" t="s">
        <v>65</v>
      </c>
      <c r="J23" s="37" t="s">
        <v>111</v>
      </c>
      <c r="K23" s="38">
        <v>10</v>
      </c>
      <c r="L23" s="39" t="s">
        <v>632</v>
      </c>
      <c r="M23" s="40">
        <v>0</v>
      </c>
      <c r="N23" s="31">
        <f>IF(M23="","",M23/$E$9)</f>
        <v>0</v>
      </c>
      <c r="O23" s="31">
        <f>IF(M23="","",M23/$K$9)</f>
        <v>0</v>
      </c>
      <c r="P23" s="41" t="str">
        <f>IF(M23="","",IF($K$9=M23,$L$9,IF(M23&gt;=$H$9,"призер","участник")))</f>
        <v>участник</v>
      </c>
      <c r="Q23" s="37" t="s">
        <v>320</v>
      </c>
      <c r="R23" s="37" t="s">
        <v>111</v>
      </c>
    </row>
    <row r="25" spans="1:18" x14ac:dyDescent="0.25">
      <c r="D25" s="10" t="s">
        <v>757</v>
      </c>
      <c r="H25" s="10" t="s">
        <v>758</v>
      </c>
    </row>
    <row r="27" spans="1:18" x14ac:dyDescent="0.25">
      <c r="D27" s="10" t="s">
        <v>759</v>
      </c>
    </row>
  </sheetData>
  <protectedRanges>
    <protectedRange sqref="N11:N23" name="Диапазон1_3_1"/>
    <protectedRange sqref="O11:O23" name="Диапазон1_1_1_1"/>
    <protectedRange sqref="P11:P23" name="Диапазон1_2_1_1_1"/>
  </protectedRanges>
  <autoFilter ref="A10:R10">
    <sortState ref="A11:R23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" priority="3" stopIfTrue="1">
      <formula>ISBLANK(C4)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B10:F10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workbookViewId="0">
      <selection activeCell="H10" sqref="H9:H10"/>
    </sheetView>
  </sheetViews>
  <sheetFormatPr defaultRowHeight="12.75" x14ac:dyDescent="0.2"/>
  <cols>
    <col min="2" max="2" width="40" bestFit="1" customWidth="1"/>
  </cols>
  <sheetData>
    <row r="2" spans="2:6" x14ac:dyDescent="0.2">
      <c r="B2" s="8" t="s">
        <v>35</v>
      </c>
      <c r="E2" s="8" t="s">
        <v>760</v>
      </c>
      <c r="F2" s="8"/>
    </row>
    <row r="4" spans="2:6" s="4" customFormat="1" ht="24" customHeight="1" x14ac:dyDescent="0.2">
      <c r="B4" s="3" t="s">
        <v>26</v>
      </c>
      <c r="C4" s="1">
        <v>192</v>
      </c>
    </row>
    <row r="5" spans="2:6" s="4" customFormat="1" ht="24" customHeight="1" x14ac:dyDescent="0.2">
      <c r="B5" s="3" t="s">
        <v>27</v>
      </c>
      <c r="C5" s="1">
        <v>11</v>
      </c>
    </row>
    <row r="6" spans="2:6" s="4" customFormat="1" ht="24" customHeight="1" x14ac:dyDescent="0.2">
      <c r="B6" s="3" t="s">
        <v>28</v>
      </c>
      <c r="C6" s="115">
        <v>61</v>
      </c>
    </row>
    <row r="7" spans="2:6" s="4" customFormat="1" ht="24" customHeight="1" x14ac:dyDescent="0.2">
      <c r="B7" s="3" t="s">
        <v>29</v>
      </c>
      <c r="C7" s="115">
        <v>120</v>
      </c>
    </row>
    <row r="8" spans="2:6" s="4" customFormat="1" ht="24" customHeight="1" x14ac:dyDescent="0.2">
      <c r="B8" s="3" t="s">
        <v>24</v>
      </c>
      <c r="C8" s="2">
        <v>0.45</v>
      </c>
    </row>
    <row r="9" spans="2:6" s="4" customFormat="1" ht="24" customHeight="1" x14ac:dyDescent="0.2">
      <c r="B9" s="5" t="s">
        <v>30</v>
      </c>
      <c r="C9" s="2">
        <f>(C5+C6)/C4</f>
        <v>0.375</v>
      </c>
    </row>
    <row r="10" spans="2:6" s="4" customFormat="1" ht="24" customHeight="1" x14ac:dyDescent="0.2">
      <c r="B10" s="3" t="s">
        <v>25</v>
      </c>
      <c r="C10" s="6">
        <f>IF((C4*D10)&gt;0,(C4*D10),0)</f>
        <v>0</v>
      </c>
      <c r="D10" s="7">
        <f>C9-45%</f>
        <v>-7.5000000000000011E-2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Сводная</vt:lpstr>
      <vt:lpstr>'10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2025-11-06T22:18:47Z</cp:lastPrinted>
  <dcterms:created xsi:type="dcterms:W3CDTF">2007-11-07T20:16:05Z</dcterms:created>
  <dcterms:modified xsi:type="dcterms:W3CDTF">2025-11-10T00:19:42Z</dcterms:modified>
</cp:coreProperties>
</file>